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ngineeredspecialties-my.sharepoint.com/personal/kmcglauchlen_rapidairproducts_com/Documents/Desktop/Price Sheets for Review/TIER 4/2022/"/>
    </mc:Choice>
  </mc:AlternateContent>
  <xr:revisionPtr revIDLastSave="19" documentId="8_{F27228C7-1998-4DBB-861D-1900AB87A8DD}" xr6:coauthVersionLast="46" xr6:coauthVersionMax="47" xr10:uidLastSave="{E8853F49-4B4E-4FE6-8975-17EAD6D85332}"/>
  <bookViews>
    <workbookView xWindow="28680" yWindow="45" windowWidth="29040" windowHeight="16440" xr2:uid="{DDF8DC90-5C3C-4AE9-B169-E52554096881}"/>
  </bookViews>
  <sheets>
    <sheet name="Sheet1" sheetId="1" r:id="rId1"/>
    <sheet name="Sheet2" sheetId="2" r:id="rId2"/>
  </sheets>
  <definedNames>
    <definedName name="_xlnm._FilterDatabase" localSheetId="1" hidden="1">Sheet2!$A$2:$E$214</definedName>
    <definedName name="_xlnm.Print_Area" localSheetId="0">Sheet1!$B$1:$K$211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1" l="1"/>
  <c r="D38" i="1"/>
  <c r="C209" i="1"/>
  <c r="I209" i="1" l="1"/>
  <c r="F209" i="1"/>
  <c r="I206" i="1"/>
  <c r="I202" i="1"/>
  <c r="I190" i="1"/>
  <c r="I177" i="1"/>
  <c r="I176" i="1"/>
  <c r="I175" i="1"/>
  <c r="I171" i="1"/>
  <c r="I163" i="1"/>
  <c r="I162" i="1"/>
  <c r="I156" i="1"/>
  <c r="I139" i="1"/>
  <c r="I130" i="1"/>
  <c r="I115" i="1"/>
  <c r="I99" i="1"/>
  <c r="I94" i="1"/>
  <c r="I90" i="1"/>
  <c r="I84" i="1"/>
  <c r="I83" i="1"/>
  <c r="I69" i="1"/>
  <c r="I64" i="1"/>
  <c r="I54" i="1"/>
  <c r="I41" i="1"/>
  <c r="I34" i="1"/>
  <c r="C208" i="1"/>
  <c r="I208" i="1" s="1"/>
  <c r="C207" i="1"/>
  <c r="I207" i="1" s="1"/>
  <c r="C205" i="1"/>
  <c r="I205" i="1" s="1"/>
  <c r="C204" i="1"/>
  <c r="I204" i="1" s="1"/>
  <c r="C203" i="1"/>
  <c r="I203" i="1" s="1"/>
  <c r="C201" i="1"/>
  <c r="I201" i="1" s="1"/>
  <c r="C200" i="1"/>
  <c r="I200" i="1" s="1"/>
  <c r="C199" i="1"/>
  <c r="I199" i="1" s="1"/>
  <c r="C198" i="1"/>
  <c r="I198" i="1" s="1"/>
  <c r="C197" i="1"/>
  <c r="I197" i="1" s="1"/>
  <c r="C196" i="1"/>
  <c r="I196" i="1" s="1"/>
  <c r="C195" i="1"/>
  <c r="I195" i="1" s="1"/>
  <c r="C194" i="1"/>
  <c r="I194" i="1" s="1"/>
  <c r="C193" i="1"/>
  <c r="I193" i="1" s="1"/>
  <c r="C192" i="1"/>
  <c r="I192" i="1" s="1"/>
  <c r="C191" i="1"/>
  <c r="I191" i="1" s="1"/>
  <c r="C189" i="1"/>
  <c r="I189" i="1" s="1"/>
  <c r="C188" i="1"/>
  <c r="I188" i="1" s="1"/>
  <c r="C187" i="1"/>
  <c r="I187" i="1" s="1"/>
  <c r="C186" i="1"/>
  <c r="I186" i="1" s="1"/>
  <c r="D185" i="1"/>
  <c r="F185" i="1" s="1"/>
  <c r="C185" i="1"/>
  <c r="I185" i="1" s="1"/>
  <c r="C184" i="1"/>
  <c r="I184" i="1" s="1"/>
  <c r="C183" i="1"/>
  <c r="I183" i="1" s="1"/>
  <c r="C182" i="1"/>
  <c r="I182" i="1" s="1"/>
  <c r="C181" i="1"/>
  <c r="I181" i="1" s="1"/>
  <c r="C180" i="1"/>
  <c r="I180" i="1" s="1"/>
  <c r="C179" i="1"/>
  <c r="I179" i="1" s="1"/>
  <c r="C178" i="1"/>
  <c r="I178" i="1" s="1"/>
  <c r="C174" i="1"/>
  <c r="I174" i="1" s="1"/>
  <c r="C173" i="1"/>
  <c r="I173" i="1" s="1"/>
  <c r="C172" i="1"/>
  <c r="I172" i="1" s="1"/>
  <c r="C170" i="1"/>
  <c r="I170" i="1" s="1"/>
  <c r="C169" i="1"/>
  <c r="I169" i="1" s="1"/>
  <c r="C168" i="1"/>
  <c r="I168" i="1" s="1"/>
  <c r="C167" i="1"/>
  <c r="I167" i="1" s="1"/>
  <c r="C166" i="1"/>
  <c r="I166" i="1" s="1"/>
  <c r="C165" i="1"/>
  <c r="I165" i="1" s="1"/>
  <c r="C164" i="1"/>
  <c r="I164" i="1" s="1"/>
  <c r="C161" i="1"/>
  <c r="I161" i="1" s="1"/>
  <c r="C160" i="1"/>
  <c r="I160" i="1" s="1"/>
  <c r="C159" i="1"/>
  <c r="I159" i="1" s="1"/>
  <c r="C158" i="1"/>
  <c r="I158" i="1" s="1"/>
  <c r="C157" i="1"/>
  <c r="I157" i="1" s="1"/>
  <c r="C155" i="1"/>
  <c r="I155" i="1" s="1"/>
  <c r="C154" i="1"/>
  <c r="I154" i="1" s="1"/>
  <c r="C153" i="1"/>
  <c r="I153" i="1" s="1"/>
  <c r="C152" i="1"/>
  <c r="I152" i="1" s="1"/>
  <c r="C151" i="1"/>
  <c r="I151" i="1" s="1"/>
  <c r="C150" i="1"/>
  <c r="I150" i="1" s="1"/>
  <c r="C149" i="1"/>
  <c r="I149" i="1" s="1"/>
  <c r="C148" i="1"/>
  <c r="I148" i="1" s="1"/>
  <c r="C147" i="1"/>
  <c r="I147" i="1" s="1"/>
  <c r="C146" i="1"/>
  <c r="I146" i="1" s="1"/>
  <c r="C145" i="1"/>
  <c r="I145" i="1" s="1"/>
  <c r="C144" i="1"/>
  <c r="I144" i="1" s="1"/>
  <c r="C143" i="1"/>
  <c r="I143" i="1" s="1"/>
  <c r="C142" i="1"/>
  <c r="I142" i="1" s="1"/>
  <c r="C141" i="1"/>
  <c r="I141" i="1" s="1"/>
  <c r="C140" i="1"/>
  <c r="I140" i="1" s="1"/>
  <c r="C138" i="1"/>
  <c r="I138" i="1" s="1"/>
  <c r="C137" i="1"/>
  <c r="I137" i="1" s="1"/>
  <c r="C136" i="1"/>
  <c r="I136" i="1" s="1"/>
  <c r="C135" i="1"/>
  <c r="I135" i="1" s="1"/>
  <c r="C134" i="1"/>
  <c r="I134" i="1" s="1"/>
  <c r="C133" i="1"/>
  <c r="I133" i="1" s="1"/>
  <c r="C132" i="1"/>
  <c r="I132" i="1" s="1"/>
  <c r="C131" i="1"/>
  <c r="I131" i="1" s="1"/>
  <c r="C129" i="1"/>
  <c r="I129" i="1" s="1"/>
  <c r="C128" i="1"/>
  <c r="I128" i="1" s="1"/>
  <c r="C127" i="1"/>
  <c r="I127" i="1" s="1"/>
  <c r="C126" i="1"/>
  <c r="I126" i="1" s="1"/>
  <c r="C125" i="1"/>
  <c r="I125" i="1" s="1"/>
  <c r="C124" i="1"/>
  <c r="I124" i="1" s="1"/>
  <c r="C123" i="1"/>
  <c r="I123" i="1" s="1"/>
  <c r="C122" i="1"/>
  <c r="I122" i="1" s="1"/>
  <c r="C121" i="1"/>
  <c r="I121" i="1" s="1"/>
  <c r="C120" i="1"/>
  <c r="I120" i="1" s="1"/>
  <c r="C119" i="1"/>
  <c r="I119" i="1" s="1"/>
  <c r="C118" i="1"/>
  <c r="I118" i="1" s="1"/>
  <c r="C117" i="1"/>
  <c r="I117" i="1" s="1"/>
  <c r="C116" i="1"/>
  <c r="I116" i="1" s="1"/>
  <c r="C114" i="1"/>
  <c r="I114" i="1" s="1"/>
  <c r="C113" i="1"/>
  <c r="I113" i="1" s="1"/>
  <c r="C112" i="1"/>
  <c r="I112" i="1" s="1"/>
  <c r="C111" i="1"/>
  <c r="I111" i="1" s="1"/>
  <c r="C110" i="1"/>
  <c r="I110" i="1" s="1"/>
  <c r="C109" i="1"/>
  <c r="I109" i="1" s="1"/>
  <c r="C108" i="1"/>
  <c r="I108" i="1" s="1"/>
  <c r="C107" i="1"/>
  <c r="I107" i="1" s="1"/>
  <c r="C106" i="1"/>
  <c r="I106" i="1" s="1"/>
  <c r="C105" i="1"/>
  <c r="I105" i="1" s="1"/>
  <c r="C104" i="1"/>
  <c r="I104" i="1" s="1"/>
  <c r="C103" i="1"/>
  <c r="I103" i="1" s="1"/>
  <c r="C102" i="1"/>
  <c r="I102" i="1" s="1"/>
  <c r="C101" i="1"/>
  <c r="I101" i="1" s="1"/>
  <c r="C100" i="1"/>
  <c r="I100" i="1" s="1"/>
  <c r="C98" i="1"/>
  <c r="I98" i="1" s="1"/>
  <c r="C97" i="1"/>
  <c r="I97" i="1" s="1"/>
  <c r="C96" i="1"/>
  <c r="I96" i="1" s="1"/>
  <c r="C95" i="1"/>
  <c r="I95" i="1" s="1"/>
  <c r="C93" i="1"/>
  <c r="I93" i="1" s="1"/>
  <c r="C92" i="1"/>
  <c r="I92" i="1" s="1"/>
  <c r="C91" i="1"/>
  <c r="I91" i="1" s="1"/>
  <c r="C89" i="1"/>
  <c r="I89" i="1" s="1"/>
  <c r="C88" i="1"/>
  <c r="I88" i="1" s="1"/>
  <c r="C87" i="1"/>
  <c r="I87" i="1" s="1"/>
  <c r="C86" i="1"/>
  <c r="I86" i="1" s="1"/>
  <c r="C85" i="1"/>
  <c r="I85" i="1" s="1"/>
  <c r="C82" i="1"/>
  <c r="I82" i="1" s="1"/>
  <c r="C81" i="1"/>
  <c r="I81" i="1" s="1"/>
  <c r="C80" i="1"/>
  <c r="I80" i="1" s="1"/>
  <c r="C79" i="1"/>
  <c r="I79" i="1" s="1"/>
  <c r="C78" i="1"/>
  <c r="I78" i="1" s="1"/>
  <c r="C77" i="1"/>
  <c r="I77" i="1" s="1"/>
  <c r="C76" i="1"/>
  <c r="I76" i="1" s="1"/>
  <c r="C75" i="1"/>
  <c r="I75" i="1" s="1"/>
  <c r="C74" i="1"/>
  <c r="I74" i="1" s="1"/>
  <c r="C73" i="1"/>
  <c r="I73" i="1" s="1"/>
  <c r="C72" i="1"/>
  <c r="I72" i="1" s="1"/>
  <c r="C71" i="1"/>
  <c r="I71" i="1" s="1"/>
  <c r="C70" i="1"/>
  <c r="I70" i="1" s="1"/>
  <c r="C68" i="1"/>
  <c r="I68" i="1" s="1"/>
  <c r="C67" i="1"/>
  <c r="I67" i="1" s="1"/>
  <c r="C66" i="1"/>
  <c r="I66" i="1" s="1"/>
  <c r="C65" i="1"/>
  <c r="I65" i="1" s="1"/>
  <c r="C63" i="1"/>
  <c r="I63" i="1" s="1"/>
  <c r="C62" i="1"/>
  <c r="I62" i="1" s="1"/>
  <c r="C61" i="1"/>
  <c r="I61" i="1" s="1"/>
  <c r="C60" i="1"/>
  <c r="I60" i="1" s="1"/>
  <c r="C59" i="1"/>
  <c r="I59" i="1" s="1"/>
  <c r="C58" i="1"/>
  <c r="I58" i="1" s="1"/>
  <c r="C57" i="1"/>
  <c r="I57" i="1" s="1"/>
  <c r="C56" i="1"/>
  <c r="I56" i="1" s="1"/>
  <c r="C55" i="1"/>
  <c r="I55" i="1" s="1"/>
  <c r="C53" i="1"/>
  <c r="I53" i="1" s="1"/>
  <c r="C52" i="1"/>
  <c r="I52" i="1" s="1"/>
  <c r="C51" i="1"/>
  <c r="I51" i="1" s="1"/>
  <c r="C50" i="1"/>
  <c r="I50" i="1" s="1"/>
  <c r="D49" i="1"/>
  <c r="F49" i="1" s="1"/>
  <c r="C49" i="1"/>
  <c r="I49" i="1" s="1"/>
  <c r="C48" i="1"/>
  <c r="I48" i="1" s="1"/>
  <c r="C47" i="1"/>
  <c r="I47" i="1" s="1"/>
  <c r="C46" i="1"/>
  <c r="I46" i="1" s="1"/>
  <c r="D45" i="1"/>
  <c r="F45" i="1" s="1"/>
  <c r="C45" i="1"/>
  <c r="I45" i="1" s="1"/>
  <c r="C44" i="1"/>
  <c r="I44" i="1" s="1"/>
  <c r="C43" i="1"/>
  <c r="I43" i="1" s="1"/>
  <c r="C42" i="1"/>
  <c r="I42" i="1" s="1"/>
  <c r="C40" i="1"/>
  <c r="I40" i="1" s="1"/>
  <c r="C39" i="1"/>
  <c r="I39" i="1" s="1"/>
  <c r="C38" i="1"/>
  <c r="I38" i="1" s="1"/>
  <c r="C37" i="1"/>
  <c r="I37" i="1" s="1"/>
  <c r="C36" i="1"/>
  <c r="I36" i="1" s="1"/>
  <c r="C35" i="1"/>
  <c r="I35" i="1" s="1"/>
  <c r="C33" i="1"/>
  <c r="I33" i="1" s="1"/>
  <c r="C32" i="1"/>
  <c r="I32" i="1" s="1"/>
  <c r="C31" i="1"/>
  <c r="I31" i="1" s="1"/>
  <c r="D30" i="1"/>
  <c r="F30" i="1" s="1"/>
  <c r="C30" i="1"/>
  <c r="I30" i="1" s="1"/>
  <c r="C29" i="1"/>
  <c r="I29" i="1" s="1"/>
  <c r="C28" i="1"/>
  <c r="I28" i="1" s="1"/>
  <c r="C27" i="1"/>
  <c r="I27" i="1" s="1"/>
  <c r="D26" i="1"/>
  <c r="F26" i="1" s="1"/>
  <c r="C26" i="1"/>
  <c r="I26" i="1" s="1"/>
  <c r="C25" i="1"/>
  <c r="I25" i="1" s="1"/>
  <c r="C24" i="1"/>
  <c r="I24" i="1" s="1"/>
  <c r="D23" i="1"/>
  <c r="F23" i="1" s="1"/>
  <c r="C23" i="1"/>
  <c r="I23" i="1" s="1"/>
  <c r="C22" i="1"/>
  <c r="I22" i="1" s="1"/>
  <c r="C21" i="1"/>
  <c r="I21" i="1" s="1"/>
  <c r="C20" i="1"/>
  <c r="I20" i="1" s="1"/>
  <c r="D19" i="1"/>
  <c r="F19" i="1" s="1"/>
  <c r="C19" i="1"/>
  <c r="I19" i="1" s="1"/>
  <c r="C18" i="1"/>
  <c r="I18" i="1" s="1"/>
  <c r="C17" i="1"/>
  <c r="I17" i="1" s="1"/>
  <c r="C16" i="1"/>
  <c r="I16" i="1" s="1"/>
  <c r="D15" i="1"/>
  <c r="F15" i="1" s="1"/>
  <c r="C15" i="1"/>
  <c r="I15" i="1" s="1"/>
  <c r="C14" i="1"/>
  <c r="I14" i="1" s="1"/>
  <c r="C13" i="1"/>
  <c r="I13" i="1" s="1"/>
  <c r="C12" i="1"/>
  <c r="I12" i="1" s="1"/>
  <c r="C11" i="1"/>
  <c r="I11" i="1" s="1"/>
  <c r="D10" i="1"/>
  <c r="F10" i="1" s="1"/>
  <c r="C10" i="1"/>
  <c r="I10" i="1" s="1"/>
  <c r="C9" i="1"/>
  <c r="I9" i="1" s="1"/>
  <c r="C8" i="1"/>
  <c r="I8" i="1" s="1"/>
  <c r="D86" i="1" l="1"/>
  <c r="F86" i="1" s="1"/>
  <c r="D147" i="1"/>
  <c r="F147" i="1" s="1"/>
  <c r="D116" i="1"/>
  <c r="F116" i="1" s="1"/>
  <c r="D133" i="1"/>
  <c r="F133" i="1" s="1"/>
  <c r="D141" i="1"/>
  <c r="F141" i="1" s="1"/>
  <c r="D105" i="1"/>
  <c r="F105" i="1" s="1"/>
  <c r="D113" i="1"/>
  <c r="F113" i="1" s="1"/>
  <c r="D65" i="1"/>
  <c r="F65" i="1" s="1"/>
  <c r="D203" i="1"/>
  <c r="F203" i="1" s="1"/>
  <c r="D71" i="1"/>
  <c r="F71" i="1" s="1"/>
  <c r="D78" i="1"/>
  <c r="F78" i="1" s="1"/>
  <c r="D169" i="1"/>
  <c r="F169" i="1" s="1"/>
  <c r="D47" i="1"/>
  <c r="F47" i="1" s="1"/>
  <c r="D60" i="1"/>
  <c r="F60" i="1" s="1"/>
  <c r="D18" i="1"/>
  <c r="F18" i="1" s="1"/>
  <c r="D11" i="1"/>
  <c r="F11" i="1" s="1"/>
  <c r="D21" i="1"/>
  <c r="F21" i="1" s="1"/>
  <c r="D184" i="1"/>
  <c r="F184" i="1" s="1"/>
  <c r="D200" i="1"/>
  <c r="F200" i="1" s="1"/>
  <c r="D164" i="1"/>
  <c r="F164" i="1" s="1"/>
  <c r="D87" i="1"/>
  <c r="F87" i="1" s="1"/>
  <c r="D144" i="1"/>
  <c r="F144" i="1" s="1"/>
  <c r="D117" i="1"/>
  <c r="F117" i="1" s="1"/>
  <c r="D134" i="1"/>
  <c r="F134" i="1" s="1"/>
  <c r="D142" i="1"/>
  <c r="F142" i="1" s="1"/>
  <c r="D106" i="1"/>
  <c r="F106" i="1" s="1"/>
  <c r="D114" i="1"/>
  <c r="F114" i="1" s="1"/>
  <c r="D68" i="1"/>
  <c r="F68" i="1" s="1"/>
  <c r="D72" i="1"/>
  <c r="F72" i="1" s="1"/>
  <c r="D79" i="1"/>
  <c r="F79" i="1" s="1"/>
  <c r="D165" i="1"/>
  <c r="F165" i="1" s="1"/>
  <c r="D170" i="1"/>
  <c r="F170" i="1" s="1"/>
  <c r="D48" i="1"/>
  <c r="F48" i="1" s="1"/>
  <c r="D63" i="1"/>
  <c r="F63" i="1" s="1"/>
  <c r="D51" i="1"/>
  <c r="F51" i="1" s="1"/>
  <c r="D12" i="1"/>
  <c r="F12" i="1" s="1"/>
  <c r="D35" i="1"/>
  <c r="F35" i="1" s="1"/>
  <c r="D22" i="1"/>
  <c r="F22" i="1" s="1"/>
  <c r="D182" i="1"/>
  <c r="F182" i="1" s="1"/>
  <c r="D193" i="1"/>
  <c r="F193" i="1" s="1"/>
  <c r="D201" i="1"/>
  <c r="F201" i="1" s="1"/>
  <c r="D88" i="1"/>
  <c r="F88" i="1" s="1"/>
  <c r="D149" i="1"/>
  <c r="F149" i="1" s="1"/>
  <c r="D151" i="1"/>
  <c r="F151" i="1" s="1"/>
  <c r="D118" i="1"/>
  <c r="F118" i="1" s="1"/>
  <c r="D135" i="1"/>
  <c r="F135" i="1" s="1"/>
  <c r="D143" i="1"/>
  <c r="F143" i="1" s="1"/>
  <c r="D107" i="1"/>
  <c r="F107" i="1" s="1"/>
  <c r="D157" i="1"/>
  <c r="F157" i="1" s="1"/>
  <c r="D207" i="1"/>
  <c r="F207" i="1" s="1"/>
  <c r="D73" i="1"/>
  <c r="F73" i="1" s="1"/>
  <c r="D172" i="1"/>
  <c r="F172" i="1" s="1"/>
  <c r="D42" i="1"/>
  <c r="F42" i="1" s="1"/>
  <c r="D62" i="1"/>
  <c r="F62" i="1" s="1"/>
  <c r="D50" i="1"/>
  <c r="F50" i="1" s="1"/>
  <c r="D13" i="1"/>
  <c r="F13" i="1" s="1"/>
  <c r="D36" i="1"/>
  <c r="F36" i="1" s="1"/>
  <c r="D186" i="1"/>
  <c r="F186" i="1" s="1"/>
  <c r="D194" i="1"/>
  <c r="F194" i="1" s="1"/>
  <c r="D89" i="1"/>
  <c r="F89" i="1" s="1"/>
  <c r="D152" i="1"/>
  <c r="F152" i="1" s="1"/>
  <c r="D150" i="1"/>
  <c r="F150" i="1" s="1"/>
  <c r="D119" i="1"/>
  <c r="F119" i="1" s="1"/>
  <c r="D136" i="1"/>
  <c r="F136" i="1" s="1"/>
  <c r="D100" i="1"/>
  <c r="F100" i="1" s="1"/>
  <c r="D108" i="1"/>
  <c r="F108" i="1" s="1"/>
  <c r="D158" i="1"/>
  <c r="F158" i="1" s="1"/>
  <c r="D208" i="1"/>
  <c r="F208" i="1" s="1"/>
  <c r="D33" i="1"/>
  <c r="F33" i="1" s="1"/>
  <c r="D166" i="1"/>
  <c r="F166" i="1" s="1"/>
  <c r="D43" i="1"/>
  <c r="F43" i="1" s="1"/>
  <c r="D27" i="1"/>
  <c r="F27" i="1" s="1"/>
  <c r="D53" i="1"/>
  <c r="F53" i="1" s="1"/>
  <c r="D14" i="1"/>
  <c r="F14" i="1" s="1"/>
  <c r="F37" i="1"/>
  <c r="D191" i="1"/>
  <c r="F191" i="1" s="1"/>
  <c r="D178" i="1"/>
  <c r="F178" i="1" s="1"/>
  <c r="D187" i="1"/>
  <c r="F187" i="1" s="1"/>
  <c r="D195" i="1"/>
  <c r="F195" i="1" s="1"/>
  <c r="D204" i="1"/>
  <c r="F204" i="1" s="1"/>
  <c r="D96" i="1"/>
  <c r="F96" i="1" s="1"/>
  <c r="D154" i="1"/>
  <c r="F154" i="1" s="1"/>
  <c r="D121" i="1"/>
  <c r="F121" i="1" s="1"/>
  <c r="D102" i="1"/>
  <c r="F102" i="1" s="1"/>
  <c r="D110" i="1"/>
  <c r="F110" i="1" s="1"/>
  <c r="D160" i="1"/>
  <c r="F160" i="1" s="1"/>
  <c r="D81" i="1"/>
  <c r="F81" i="1" s="1"/>
  <c r="D75" i="1"/>
  <c r="F75" i="1" s="1"/>
  <c r="D31" i="1"/>
  <c r="F31" i="1" s="1"/>
  <c r="D39" i="1"/>
  <c r="F39" i="1" s="1"/>
  <c r="D198" i="1"/>
  <c r="F198" i="1" s="1"/>
  <c r="D180" i="1"/>
  <c r="F180" i="1" s="1"/>
  <c r="D189" i="1"/>
  <c r="F189" i="1" s="1"/>
  <c r="D197" i="1"/>
  <c r="F197" i="1" s="1"/>
  <c r="D131" i="1"/>
  <c r="F131" i="1" s="1"/>
  <c r="D66" i="1"/>
  <c r="F66" i="1" s="1"/>
  <c r="D82" i="1"/>
  <c r="F82" i="1" s="1"/>
  <c r="D76" i="1"/>
  <c r="F76" i="1" s="1"/>
  <c r="D174" i="1"/>
  <c r="F174" i="1" s="1"/>
  <c r="D57" i="1"/>
  <c r="F57" i="1" s="1"/>
  <c r="D58" i="1"/>
  <c r="F58" i="1" s="1"/>
  <c r="D16" i="1"/>
  <c r="F16" i="1" s="1"/>
  <c r="D8" i="1"/>
  <c r="F8" i="1" s="1"/>
  <c r="D24" i="1"/>
  <c r="F24" i="1" s="1"/>
  <c r="D40" i="1"/>
  <c r="F40" i="1" s="1"/>
  <c r="D199" i="1"/>
  <c r="F199" i="1" s="1"/>
  <c r="D181" i="1"/>
  <c r="F181" i="1" s="1"/>
  <c r="D91" i="1"/>
  <c r="F91" i="1" s="1"/>
  <c r="D95" i="1"/>
  <c r="F95" i="1" s="1"/>
  <c r="D153" i="1"/>
  <c r="F153" i="1" s="1"/>
  <c r="D148" i="1"/>
  <c r="F148" i="1" s="1"/>
  <c r="D120" i="1"/>
  <c r="F120" i="1" s="1"/>
  <c r="D137" i="1"/>
  <c r="F137" i="1" s="1"/>
  <c r="D101" i="1"/>
  <c r="F101" i="1" s="1"/>
  <c r="D109" i="1"/>
  <c r="F109" i="1" s="1"/>
  <c r="D159" i="1"/>
  <c r="F159" i="1" s="1"/>
  <c r="D80" i="1"/>
  <c r="F80" i="1" s="1"/>
  <c r="D74" i="1"/>
  <c r="F74" i="1" s="1"/>
  <c r="D173" i="1"/>
  <c r="F173" i="1" s="1"/>
  <c r="D56" i="1"/>
  <c r="F56" i="1" s="1"/>
  <c r="D44" i="1"/>
  <c r="F44" i="1" s="1"/>
  <c r="D28" i="1"/>
  <c r="F28" i="1" s="1"/>
  <c r="D52" i="1"/>
  <c r="F52" i="1" s="1"/>
  <c r="F38" i="1"/>
  <c r="D192" i="1"/>
  <c r="F192" i="1" s="1"/>
  <c r="D179" i="1"/>
  <c r="F179" i="1" s="1"/>
  <c r="D188" i="1"/>
  <c r="F188" i="1" s="1"/>
  <c r="D196" i="1"/>
  <c r="F196" i="1" s="1"/>
  <c r="D205" i="1"/>
  <c r="F205" i="1" s="1"/>
  <c r="D92" i="1"/>
  <c r="F92" i="1" s="1"/>
  <c r="D155" i="1"/>
  <c r="F155" i="1" s="1"/>
  <c r="D138" i="1"/>
  <c r="F138" i="1" s="1"/>
  <c r="D167" i="1"/>
  <c r="F167" i="1" s="1"/>
  <c r="D55" i="1"/>
  <c r="F55" i="1" s="1"/>
  <c r="D59" i="1"/>
  <c r="F59" i="1" s="1"/>
  <c r="D29" i="1"/>
  <c r="F29" i="1" s="1"/>
  <c r="D7" i="1"/>
  <c r="F7" i="1" s="1"/>
  <c r="D93" i="1"/>
  <c r="F93" i="1" s="1"/>
  <c r="D97" i="1"/>
  <c r="F97" i="1" s="1"/>
  <c r="D145" i="1"/>
  <c r="F145" i="1" s="1"/>
  <c r="D103" i="1"/>
  <c r="F103" i="1" s="1"/>
  <c r="D111" i="1"/>
  <c r="F111" i="1" s="1"/>
  <c r="D161" i="1"/>
  <c r="F161" i="1" s="1"/>
  <c r="D85" i="1"/>
  <c r="F85" i="1" s="1"/>
  <c r="D98" i="1"/>
  <c r="F98" i="1" s="1"/>
  <c r="D146" i="1"/>
  <c r="F146" i="1" s="1"/>
  <c r="D123" i="1"/>
  <c r="F123" i="1" s="1"/>
  <c r="D140" i="1"/>
  <c r="F140" i="1" s="1"/>
  <c r="D104" i="1"/>
  <c r="F104" i="1" s="1"/>
  <c r="D112" i="1"/>
  <c r="F112" i="1" s="1"/>
  <c r="D67" i="1"/>
  <c r="F67" i="1" s="1"/>
  <c r="D70" i="1"/>
  <c r="F70" i="1" s="1"/>
  <c r="D77" i="1"/>
  <c r="F77" i="1" s="1"/>
  <c r="D32" i="1"/>
  <c r="F32" i="1" s="1"/>
  <c r="D168" i="1"/>
  <c r="F168" i="1" s="1"/>
  <c r="D46" i="1"/>
  <c r="F46" i="1" s="1"/>
  <c r="D61" i="1"/>
  <c r="F61" i="1" s="1"/>
  <c r="D17" i="1"/>
  <c r="F17" i="1" s="1"/>
  <c r="D9" i="1"/>
  <c r="F9" i="1" s="1"/>
  <c r="D25" i="1"/>
  <c r="F25" i="1" s="1"/>
  <c r="D20" i="1"/>
  <c r="F20" i="1" s="1"/>
  <c r="D183" i="1"/>
  <c r="F183" i="1" s="1"/>
  <c r="D132" i="1"/>
  <c r="F132" i="1" s="1"/>
  <c r="D124" i="1"/>
  <c r="F124" i="1" s="1"/>
  <c r="D127" i="1"/>
  <c r="F127" i="1" s="1"/>
  <c r="D128" i="1"/>
  <c r="F128" i="1" s="1"/>
  <c r="D125" i="1"/>
  <c r="F125" i="1" s="1"/>
  <c r="D122" i="1"/>
  <c r="F122" i="1" s="1"/>
  <c r="D129" i="1"/>
  <c r="F129" i="1" s="1"/>
  <c r="D126" i="1"/>
  <c r="F126" i="1" s="1"/>
  <c r="G203" i="1"/>
  <c r="H203" i="1" s="1"/>
  <c r="K203" i="1"/>
  <c r="F210" i="1" l="1"/>
  <c r="G208" i="1"/>
  <c r="H208" i="1" s="1"/>
  <c r="K208" i="1"/>
  <c r="G207" i="1"/>
  <c r="H207" i="1" s="1"/>
  <c r="K207" i="1"/>
  <c r="G205" i="1"/>
  <c r="H205" i="1" s="1"/>
  <c r="K205" i="1"/>
  <c r="G204" i="1"/>
  <c r="H204" i="1" s="1"/>
  <c r="K204" i="1"/>
  <c r="G201" i="1"/>
  <c r="H201" i="1" s="1"/>
  <c r="K201" i="1"/>
  <c r="G200" i="1"/>
  <c r="H200" i="1" s="1"/>
  <c r="K200" i="1"/>
  <c r="G199" i="1"/>
  <c r="H199" i="1" s="1"/>
  <c r="K199" i="1"/>
  <c r="G198" i="1"/>
  <c r="H198" i="1" s="1"/>
  <c r="K198" i="1"/>
  <c r="G197" i="1"/>
  <c r="H197" i="1" s="1"/>
  <c r="K197" i="1"/>
  <c r="G196" i="1"/>
  <c r="H196" i="1" s="1"/>
  <c r="K196" i="1"/>
  <c r="G195" i="1"/>
  <c r="H195" i="1" s="1"/>
  <c r="K195" i="1"/>
  <c r="G194" i="1"/>
  <c r="H194" i="1" s="1"/>
  <c r="K194" i="1"/>
  <c r="G193" i="1"/>
  <c r="H193" i="1" s="1"/>
  <c r="K193" i="1"/>
  <c r="G192" i="1"/>
  <c r="H192" i="1" s="1"/>
  <c r="K192" i="1"/>
  <c r="G191" i="1"/>
  <c r="H191" i="1" s="1"/>
  <c r="K191" i="1"/>
  <c r="G189" i="1"/>
  <c r="H189" i="1" s="1"/>
  <c r="K189" i="1"/>
  <c r="G188" i="1"/>
  <c r="H188" i="1" s="1"/>
  <c r="K188" i="1"/>
  <c r="G187" i="1"/>
  <c r="H187" i="1" s="1"/>
  <c r="K187" i="1"/>
  <c r="G186" i="1"/>
  <c r="H186" i="1" s="1"/>
  <c r="K186" i="1"/>
  <c r="G178" i="1"/>
  <c r="H178" i="1" s="1"/>
  <c r="K178" i="1"/>
  <c r="G185" i="1"/>
  <c r="H185" i="1" s="1"/>
  <c r="K185" i="1"/>
  <c r="G184" i="1"/>
  <c r="H184" i="1" s="1"/>
  <c r="K184" i="1"/>
  <c r="G183" i="1"/>
  <c r="H183" i="1" s="1"/>
  <c r="K183" i="1"/>
  <c r="G182" i="1"/>
  <c r="H182" i="1" s="1"/>
  <c r="K182" i="1"/>
  <c r="G181" i="1"/>
  <c r="H181" i="1" s="1"/>
  <c r="K181" i="1"/>
  <c r="G180" i="1"/>
  <c r="H180" i="1" s="1"/>
  <c r="K180" i="1"/>
  <c r="G179" i="1"/>
  <c r="H179" i="1" s="1"/>
  <c r="K179" i="1"/>
  <c r="G174" i="1"/>
  <c r="H174" i="1" s="1"/>
  <c r="K174" i="1"/>
  <c r="G173" i="1"/>
  <c r="H173" i="1" s="1"/>
  <c r="K173" i="1"/>
  <c r="G172" i="1"/>
  <c r="H172" i="1" s="1"/>
  <c r="K172" i="1"/>
  <c r="G170" i="1"/>
  <c r="H170" i="1" s="1"/>
  <c r="K170" i="1"/>
  <c r="G169" i="1"/>
  <c r="H169" i="1" s="1"/>
  <c r="K169" i="1"/>
  <c r="G168" i="1"/>
  <c r="H168" i="1" s="1"/>
  <c r="K168" i="1"/>
  <c r="G167" i="1"/>
  <c r="H167" i="1" s="1"/>
  <c r="K167" i="1"/>
  <c r="G166" i="1"/>
  <c r="H166" i="1" s="1"/>
  <c r="K166" i="1"/>
  <c r="G165" i="1"/>
  <c r="H165" i="1" s="1"/>
  <c r="K165" i="1"/>
  <c r="G164" i="1"/>
  <c r="H164" i="1" s="1"/>
  <c r="K164" i="1"/>
  <c r="K161" i="1"/>
  <c r="G161" i="1"/>
  <c r="H161" i="1" s="1"/>
  <c r="G160" i="1"/>
  <c r="H160" i="1" s="1"/>
  <c r="K160" i="1"/>
  <c r="G159" i="1"/>
  <c r="H159" i="1" s="1"/>
  <c r="K159" i="1"/>
  <c r="G158" i="1"/>
  <c r="H158" i="1" s="1"/>
  <c r="K158" i="1"/>
  <c r="G157" i="1"/>
  <c r="H157" i="1" s="1"/>
  <c r="K157" i="1"/>
  <c r="G155" i="1"/>
  <c r="H155" i="1" s="1"/>
  <c r="K155" i="1"/>
  <c r="G154" i="1"/>
  <c r="H154" i="1" s="1"/>
  <c r="K154" i="1"/>
  <c r="G153" i="1"/>
  <c r="H153" i="1" s="1"/>
  <c r="K153" i="1"/>
  <c r="G152" i="1"/>
  <c r="H152" i="1" s="1"/>
  <c r="K152" i="1"/>
  <c r="G151" i="1"/>
  <c r="H151" i="1" s="1"/>
  <c r="K151" i="1"/>
  <c r="G150" i="1"/>
  <c r="H150" i="1" s="1"/>
  <c r="K150" i="1"/>
  <c r="G149" i="1"/>
  <c r="H149" i="1" s="1"/>
  <c r="K149" i="1"/>
  <c r="G148" i="1"/>
  <c r="H148" i="1" s="1"/>
  <c r="K148" i="1"/>
  <c r="G147" i="1"/>
  <c r="H147" i="1" s="1"/>
  <c r="K147" i="1"/>
  <c r="G146" i="1"/>
  <c r="H146" i="1" s="1"/>
  <c r="K146" i="1"/>
  <c r="G145" i="1"/>
  <c r="H145" i="1" s="1"/>
  <c r="K145" i="1"/>
  <c r="G144" i="1"/>
  <c r="H144" i="1" s="1"/>
  <c r="K144" i="1"/>
  <c r="G143" i="1"/>
  <c r="H143" i="1" s="1"/>
  <c r="K143" i="1"/>
  <c r="G142" i="1"/>
  <c r="H142" i="1" s="1"/>
  <c r="K142" i="1"/>
  <c r="G141" i="1"/>
  <c r="H141" i="1" s="1"/>
  <c r="K141" i="1"/>
  <c r="G140" i="1"/>
  <c r="H140" i="1" s="1"/>
  <c r="K140" i="1"/>
  <c r="G138" i="1"/>
  <c r="H138" i="1" s="1"/>
  <c r="K138" i="1"/>
  <c r="G137" i="1"/>
  <c r="H137" i="1" s="1"/>
  <c r="K137" i="1"/>
  <c r="G136" i="1"/>
  <c r="H136" i="1" s="1"/>
  <c r="K136" i="1"/>
  <c r="G135" i="1"/>
  <c r="H135" i="1" s="1"/>
  <c r="K135" i="1"/>
  <c r="G134" i="1"/>
  <c r="H134" i="1" s="1"/>
  <c r="K134" i="1"/>
  <c r="G133" i="1"/>
  <c r="H133" i="1" s="1"/>
  <c r="K133" i="1"/>
  <c r="G132" i="1"/>
  <c r="H132" i="1" s="1"/>
  <c r="K132" i="1"/>
  <c r="G131" i="1"/>
  <c r="H131" i="1" s="1"/>
  <c r="K131" i="1"/>
  <c r="G129" i="1"/>
  <c r="H129" i="1" s="1"/>
  <c r="K129" i="1"/>
  <c r="G128" i="1"/>
  <c r="H128" i="1" s="1"/>
  <c r="K128" i="1"/>
  <c r="G127" i="1"/>
  <c r="H127" i="1" s="1"/>
  <c r="K127" i="1"/>
  <c r="G126" i="1"/>
  <c r="H126" i="1" s="1"/>
  <c r="K126" i="1"/>
  <c r="G125" i="1"/>
  <c r="H125" i="1" s="1"/>
  <c r="K125" i="1"/>
  <c r="G124" i="1"/>
  <c r="H124" i="1" s="1"/>
  <c r="K124" i="1"/>
  <c r="G123" i="1"/>
  <c r="H123" i="1" s="1"/>
  <c r="K123" i="1"/>
  <c r="G122" i="1"/>
  <c r="H122" i="1" s="1"/>
  <c r="K122" i="1"/>
  <c r="G121" i="1"/>
  <c r="H121" i="1" s="1"/>
  <c r="K121" i="1"/>
  <c r="G120" i="1"/>
  <c r="H120" i="1" s="1"/>
  <c r="K120" i="1"/>
  <c r="G119" i="1"/>
  <c r="H119" i="1" s="1"/>
  <c r="K119" i="1"/>
  <c r="G118" i="1"/>
  <c r="H118" i="1" s="1"/>
  <c r="K118" i="1"/>
  <c r="G117" i="1"/>
  <c r="H117" i="1" s="1"/>
  <c r="K117" i="1"/>
  <c r="G116" i="1"/>
  <c r="H116" i="1" s="1"/>
  <c r="K116" i="1"/>
  <c r="G114" i="1"/>
  <c r="H114" i="1" s="1"/>
  <c r="K114" i="1"/>
  <c r="G113" i="1"/>
  <c r="H113" i="1" s="1"/>
  <c r="K113" i="1"/>
  <c r="G112" i="1"/>
  <c r="H112" i="1" s="1"/>
  <c r="K112" i="1"/>
  <c r="G111" i="1"/>
  <c r="H111" i="1" s="1"/>
  <c r="K111" i="1"/>
  <c r="G110" i="1"/>
  <c r="H110" i="1" s="1"/>
  <c r="K110" i="1"/>
  <c r="G109" i="1"/>
  <c r="H109" i="1" s="1"/>
  <c r="K109" i="1"/>
  <c r="G108" i="1"/>
  <c r="H108" i="1" s="1"/>
  <c r="K108" i="1"/>
  <c r="G107" i="1"/>
  <c r="H107" i="1" s="1"/>
  <c r="K107" i="1"/>
  <c r="G106" i="1"/>
  <c r="H106" i="1" s="1"/>
  <c r="K106" i="1"/>
  <c r="G105" i="1"/>
  <c r="H105" i="1" s="1"/>
  <c r="K105" i="1"/>
  <c r="G104" i="1"/>
  <c r="H104" i="1" s="1"/>
  <c r="K104" i="1"/>
  <c r="G103" i="1"/>
  <c r="H103" i="1" s="1"/>
  <c r="K103" i="1"/>
  <c r="G102" i="1"/>
  <c r="H102" i="1" s="1"/>
  <c r="K102" i="1"/>
  <c r="G101" i="1"/>
  <c r="H101" i="1" s="1"/>
  <c r="K101" i="1"/>
  <c r="G100" i="1"/>
  <c r="H100" i="1" s="1"/>
  <c r="K100" i="1"/>
  <c r="G98" i="1"/>
  <c r="H98" i="1" s="1"/>
  <c r="K98" i="1"/>
  <c r="G97" i="1"/>
  <c r="H97" i="1" s="1"/>
  <c r="K97" i="1"/>
  <c r="G96" i="1"/>
  <c r="H96" i="1" s="1"/>
  <c r="K96" i="1"/>
  <c r="G95" i="1"/>
  <c r="H95" i="1" s="1"/>
  <c r="K95" i="1"/>
  <c r="G93" i="1"/>
  <c r="H93" i="1" s="1"/>
  <c r="K93" i="1"/>
  <c r="G92" i="1"/>
  <c r="H92" i="1" s="1"/>
  <c r="K92" i="1"/>
  <c r="G91" i="1"/>
  <c r="H91" i="1" s="1"/>
  <c r="K91" i="1"/>
  <c r="G89" i="1"/>
  <c r="H89" i="1" s="1"/>
  <c r="K89" i="1"/>
  <c r="G88" i="1"/>
  <c r="H88" i="1" s="1"/>
  <c r="K88" i="1"/>
  <c r="G87" i="1"/>
  <c r="H87" i="1" s="1"/>
  <c r="K87" i="1"/>
  <c r="G86" i="1"/>
  <c r="H86" i="1" s="1"/>
  <c r="K86" i="1"/>
  <c r="G85" i="1"/>
  <c r="H85" i="1" s="1"/>
  <c r="K85" i="1"/>
  <c r="G82" i="1"/>
  <c r="H82" i="1" s="1"/>
  <c r="K82" i="1"/>
  <c r="G81" i="1"/>
  <c r="H81" i="1" s="1"/>
  <c r="K81" i="1"/>
  <c r="G80" i="1"/>
  <c r="H80" i="1" s="1"/>
  <c r="K80" i="1"/>
  <c r="G79" i="1"/>
  <c r="H79" i="1" s="1"/>
  <c r="K79" i="1"/>
  <c r="G78" i="1"/>
  <c r="H78" i="1" s="1"/>
  <c r="K78" i="1"/>
  <c r="G77" i="1"/>
  <c r="H77" i="1" s="1"/>
  <c r="K77" i="1"/>
  <c r="G76" i="1"/>
  <c r="H76" i="1" s="1"/>
  <c r="K76" i="1"/>
  <c r="G75" i="1"/>
  <c r="H75" i="1" s="1"/>
  <c r="K75" i="1"/>
  <c r="G74" i="1"/>
  <c r="H74" i="1" s="1"/>
  <c r="K74" i="1"/>
  <c r="G73" i="1"/>
  <c r="H73" i="1" s="1"/>
  <c r="K73" i="1"/>
  <c r="G72" i="1"/>
  <c r="H72" i="1" s="1"/>
  <c r="K72" i="1"/>
  <c r="G71" i="1"/>
  <c r="H71" i="1" s="1"/>
  <c r="K71" i="1"/>
  <c r="G70" i="1"/>
  <c r="H70" i="1" s="1"/>
  <c r="K70" i="1"/>
  <c r="G68" i="1"/>
  <c r="H68" i="1" s="1"/>
  <c r="K68" i="1"/>
  <c r="G67" i="1"/>
  <c r="H67" i="1" s="1"/>
  <c r="K67" i="1"/>
  <c r="G66" i="1"/>
  <c r="H66" i="1" s="1"/>
  <c r="K66" i="1"/>
  <c r="G65" i="1"/>
  <c r="H65" i="1" s="1"/>
  <c r="K65" i="1"/>
  <c r="G63" i="1"/>
  <c r="H63" i="1" s="1"/>
  <c r="K63" i="1"/>
  <c r="G62" i="1"/>
  <c r="H62" i="1" s="1"/>
  <c r="K62" i="1"/>
  <c r="G61" i="1"/>
  <c r="H61" i="1" s="1"/>
  <c r="K61" i="1"/>
  <c r="G60" i="1"/>
  <c r="H60" i="1" s="1"/>
  <c r="K60" i="1"/>
  <c r="G59" i="1"/>
  <c r="H59" i="1" s="1"/>
  <c r="K59" i="1"/>
  <c r="G58" i="1"/>
  <c r="H58" i="1" s="1"/>
  <c r="K58" i="1"/>
  <c r="G57" i="1"/>
  <c r="H57" i="1" s="1"/>
  <c r="K57" i="1"/>
  <c r="G56" i="1"/>
  <c r="H56" i="1" s="1"/>
  <c r="K56" i="1"/>
  <c r="G55" i="1"/>
  <c r="H55" i="1" s="1"/>
  <c r="K55" i="1"/>
  <c r="G53" i="1"/>
  <c r="H53" i="1" s="1"/>
  <c r="K53" i="1"/>
  <c r="G52" i="1"/>
  <c r="H52" i="1" s="1"/>
  <c r="K52" i="1"/>
  <c r="G51" i="1"/>
  <c r="H51" i="1" s="1"/>
  <c r="K51" i="1"/>
  <c r="G50" i="1"/>
  <c r="H50" i="1" s="1"/>
  <c r="K50" i="1"/>
  <c r="G49" i="1"/>
  <c r="H49" i="1" s="1"/>
  <c r="K49" i="1"/>
  <c r="G48" i="1"/>
  <c r="H48" i="1" s="1"/>
  <c r="K48" i="1"/>
  <c r="G47" i="1"/>
  <c r="H47" i="1" s="1"/>
  <c r="K47" i="1"/>
  <c r="G46" i="1"/>
  <c r="H46" i="1" s="1"/>
  <c r="K46" i="1"/>
  <c r="G45" i="1"/>
  <c r="H45" i="1" s="1"/>
  <c r="K45" i="1"/>
  <c r="G44" i="1"/>
  <c r="H44" i="1" s="1"/>
  <c r="K44" i="1"/>
  <c r="G43" i="1"/>
  <c r="H43" i="1" s="1"/>
  <c r="K43" i="1"/>
  <c r="G42" i="1"/>
  <c r="H42" i="1" s="1"/>
  <c r="K42" i="1"/>
  <c r="G40" i="1"/>
  <c r="H40" i="1" s="1"/>
  <c r="K40" i="1"/>
  <c r="G39" i="1"/>
  <c r="H39" i="1" s="1"/>
  <c r="K39" i="1"/>
  <c r="G38" i="1"/>
  <c r="H38" i="1" s="1"/>
  <c r="K38" i="1"/>
  <c r="G37" i="1"/>
  <c r="H37" i="1" s="1"/>
  <c r="K37" i="1"/>
  <c r="G36" i="1"/>
  <c r="H36" i="1" s="1"/>
  <c r="K36" i="1"/>
  <c r="G35" i="1"/>
  <c r="H35" i="1" s="1"/>
  <c r="K35" i="1"/>
  <c r="G33" i="1"/>
  <c r="H33" i="1" s="1"/>
  <c r="K33" i="1"/>
  <c r="G32" i="1"/>
  <c r="H32" i="1" s="1"/>
  <c r="K32" i="1"/>
  <c r="G31" i="1"/>
  <c r="H31" i="1" s="1"/>
  <c r="K31" i="1"/>
  <c r="G30" i="1"/>
  <c r="H30" i="1" s="1"/>
  <c r="K30" i="1"/>
  <c r="G29" i="1"/>
  <c r="H29" i="1" s="1"/>
  <c r="K29" i="1"/>
  <c r="G28" i="1"/>
  <c r="H28" i="1" s="1"/>
  <c r="K28" i="1"/>
  <c r="G27" i="1"/>
  <c r="H27" i="1" s="1"/>
  <c r="K27" i="1"/>
  <c r="G26" i="1"/>
  <c r="H26" i="1" s="1"/>
  <c r="K26" i="1"/>
  <c r="G25" i="1"/>
  <c r="H25" i="1" s="1"/>
  <c r="K25" i="1"/>
  <c r="G24" i="1"/>
  <c r="H24" i="1" s="1"/>
  <c r="K24" i="1"/>
  <c r="G23" i="1"/>
  <c r="H23" i="1" s="1"/>
  <c r="K23" i="1"/>
  <c r="G22" i="1"/>
  <c r="H22" i="1" s="1"/>
  <c r="K22" i="1"/>
  <c r="G21" i="1"/>
  <c r="H21" i="1" s="1"/>
  <c r="K21" i="1"/>
  <c r="G20" i="1"/>
  <c r="H20" i="1" s="1"/>
  <c r="K20" i="1"/>
  <c r="G19" i="1"/>
  <c r="H19" i="1" s="1"/>
  <c r="K19" i="1"/>
  <c r="G18" i="1"/>
  <c r="H18" i="1" s="1"/>
  <c r="K18" i="1"/>
  <c r="G17" i="1"/>
  <c r="H17" i="1" s="1"/>
  <c r="K17" i="1"/>
  <c r="G16" i="1"/>
  <c r="H16" i="1" s="1"/>
  <c r="K16" i="1"/>
  <c r="G15" i="1"/>
  <c r="H15" i="1" s="1"/>
  <c r="K15" i="1"/>
  <c r="G14" i="1"/>
  <c r="H14" i="1" s="1"/>
  <c r="K14" i="1"/>
  <c r="G13" i="1"/>
  <c r="H13" i="1" s="1"/>
  <c r="K13" i="1"/>
  <c r="G12" i="1"/>
  <c r="H12" i="1" s="1"/>
  <c r="K12" i="1"/>
  <c r="G11" i="1"/>
  <c r="H11" i="1" s="1"/>
  <c r="K11" i="1"/>
  <c r="G10" i="1"/>
  <c r="H10" i="1" s="1"/>
  <c r="K10" i="1"/>
  <c r="G9" i="1"/>
  <c r="H9" i="1" s="1"/>
  <c r="K9" i="1"/>
  <c r="G8" i="1"/>
  <c r="H8" i="1" s="1"/>
  <c r="K8" i="1"/>
  <c r="G7" i="1"/>
  <c r="H7" i="1" s="1"/>
  <c r="C7" i="1"/>
  <c r="I7" i="1" s="1"/>
  <c r="C210" i="1" s="1"/>
  <c r="K7" i="1"/>
  <c r="E212" i="1" l="1"/>
</calcChain>
</file>

<file path=xl/sharedStrings.xml><?xml version="1.0" encoding="utf-8"?>
<sst xmlns="http://schemas.openxmlformats.org/spreadsheetml/2006/main" count="498" uniqueCount="388">
  <si>
    <t>COMPRESSED AIR ACCESSORIES PRICING  1-1-2022</t>
  </si>
  <si>
    <t>TIER 4</t>
  </si>
  <si>
    <t>LIST</t>
  </si>
  <si>
    <t>DIST</t>
  </si>
  <si>
    <t>FILTER REGULATORS AND PARTS</t>
  </si>
  <si>
    <t>PRICE</t>
  </si>
  <si>
    <t>COST</t>
  </si>
  <si>
    <t>QTY</t>
  </si>
  <si>
    <t>TOTAL</t>
  </si>
  <si>
    <t>WEIGHT</t>
  </si>
  <si>
    <t>WGT TOTAL</t>
  </si>
  <si>
    <t>175psi MAX INLET, 0-150psi adjustment range</t>
  </si>
  <si>
    <t>K93210</t>
  </si>
  <si>
    <t>K93211</t>
  </si>
  <si>
    <t>K93212</t>
  </si>
  <si>
    <t>K93215</t>
  </si>
  <si>
    <t>K93216</t>
  </si>
  <si>
    <t>K93217</t>
  </si>
  <si>
    <t>K93218</t>
  </si>
  <si>
    <t>K91215</t>
  </si>
  <si>
    <t>K91216</t>
  </si>
  <si>
    <t>K91217</t>
  </si>
  <si>
    <t>K92215</t>
  </si>
  <si>
    <t>K92216</t>
  </si>
  <si>
    <t>K92217</t>
  </si>
  <si>
    <t>K96050</t>
  </si>
  <si>
    <t>K96075</t>
  </si>
  <si>
    <t>K90215</t>
  </si>
  <si>
    <t>K90216</t>
  </si>
  <si>
    <t>K90217</t>
  </si>
  <si>
    <t>K215-FILTER</t>
  </si>
  <si>
    <t>K216-217 FILTER</t>
  </si>
  <si>
    <t>K218-FILTER</t>
  </si>
  <si>
    <t>HOSE REELS</t>
  </si>
  <si>
    <t>R-03050</t>
  </si>
  <si>
    <t>R-03075</t>
  </si>
  <si>
    <t>R-05050</t>
  </si>
  <si>
    <t>R-05100</t>
  </si>
  <si>
    <t>R-SB03050</t>
  </si>
  <si>
    <t>R-SB05050</t>
  </si>
  <si>
    <t>COUPLERS</t>
  </si>
  <si>
    <t>K7220</t>
  </si>
  <si>
    <t>K7221</t>
  </si>
  <si>
    <t>K7241</t>
  </si>
  <si>
    <t>K6220</t>
  </si>
  <si>
    <t>K6221</t>
  </si>
  <si>
    <t>K6241</t>
  </si>
  <si>
    <t>K9231</t>
  </si>
  <si>
    <t>K9230</t>
  </si>
  <si>
    <t>K9241</t>
  </si>
  <si>
    <t>K9240</t>
  </si>
  <si>
    <t>NIPPLE PLUGS FIT SAFETY AND STANDARD COUPLER</t>
  </si>
  <si>
    <t>K5221</t>
  </si>
  <si>
    <t>K5220</t>
  </si>
  <si>
    <t>K5226</t>
  </si>
  <si>
    <t>K8221</t>
  </si>
  <si>
    <t>K8220</t>
  </si>
  <si>
    <t>K8231</t>
  </si>
  <si>
    <t>K8230</t>
  </si>
  <si>
    <t>K8241</t>
  </si>
  <si>
    <t>K8240</t>
  </si>
  <si>
    <t>AIR COMPRESSOR ACCESSORIES</t>
  </si>
  <si>
    <t>CP-0100</t>
  </si>
  <si>
    <t>CP-0177</t>
  </si>
  <si>
    <t>CP-0190</t>
  </si>
  <si>
    <t>CP-441-4X</t>
  </si>
  <si>
    <t>MACHINED ALUMINUM MANIFOLDS</t>
  </si>
  <si>
    <t>H-50-25-4</t>
  </si>
  <si>
    <t>H-50-25-5</t>
  </si>
  <si>
    <t>H-50-50-4</t>
  </si>
  <si>
    <t>H-50-50-5</t>
  </si>
  <si>
    <t>H-75-50-3</t>
  </si>
  <si>
    <t>H-75-50-4</t>
  </si>
  <si>
    <t>H-75-50-5</t>
  </si>
  <si>
    <t>H-75-75-3</t>
  </si>
  <si>
    <t>H-75-75-4</t>
  </si>
  <si>
    <t>H-75-75-5</t>
  </si>
  <si>
    <t>H-100-75-3</t>
  </si>
  <si>
    <t>H-100-75-4</t>
  </si>
  <si>
    <t>H-100-75-5</t>
  </si>
  <si>
    <t>BRASS FITTINGS</t>
  </si>
  <si>
    <t>NPT ALLEN HEAD PLUG</t>
  </si>
  <si>
    <t>NPTSTREET ELBOW 45 DEG (MALE X FEMALE)</t>
  </si>
  <si>
    <t>NPT 90 DEGREE ELBOW (FEMALE X FEMALE)</t>
  </si>
  <si>
    <t>NPT COUPLING  (FEMALE X FEMALE)</t>
  </si>
  <si>
    <t>BRASS HEX REDUCING BUSHING</t>
  </si>
  <si>
    <t>BRASS HEX REDUCING BUSHING    MALE=M    FEMALE=F</t>
  </si>
  <si>
    <t>BRASS HEX ADAPTER BUSHING MALE=M  FEMALE=F</t>
  </si>
  <si>
    <t>NPT TEE   FEMALE X FEMALE X FEMALE</t>
  </si>
  <si>
    <t>BALL VALVES</t>
  </si>
  <si>
    <t>FEMALE X FEMALE THREAD</t>
  </si>
  <si>
    <t>K35050</t>
  </si>
  <si>
    <t>K35075</t>
  </si>
  <si>
    <t>K35100</t>
  </si>
  <si>
    <t>K35150</t>
  </si>
  <si>
    <t>K35200</t>
  </si>
  <si>
    <t>K35300</t>
  </si>
  <si>
    <t>MALE X FEMALE THREAD</t>
  </si>
  <si>
    <t>K35050M</t>
  </si>
  <si>
    <t>K35075M</t>
  </si>
  <si>
    <t>K35100M</t>
  </si>
  <si>
    <t>HOSES</t>
  </si>
  <si>
    <t>COMPRESSOR JUMPER HOSE</t>
  </si>
  <si>
    <t xml:space="preserve"> - ONE END RIGID MALE NPT, ONE END SWIVEL FEMALE NPT</t>
  </si>
  <si>
    <t>F0212</t>
  </si>
  <si>
    <t>F0213</t>
  </si>
  <si>
    <t>F0214</t>
  </si>
  <si>
    <t>F0215</t>
  </si>
  <si>
    <t>F0221</t>
  </si>
  <si>
    <t>F0216</t>
  </si>
  <si>
    <t>F0217</t>
  </si>
  <si>
    <t>F0225</t>
  </si>
  <si>
    <t>F0226</t>
  </si>
  <si>
    <t>F0227</t>
  </si>
  <si>
    <t>F0228</t>
  </si>
  <si>
    <t>PUSH ON AIR HOSE AND FITTINGS</t>
  </si>
  <si>
    <t>F0238-160</t>
  </si>
  <si>
    <t>F0238-FT</t>
  </si>
  <si>
    <t>F0240</t>
  </si>
  <si>
    <t>F0241</t>
  </si>
  <si>
    <t>F0242</t>
  </si>
  <si>
    <t>F0243</t>
  </si>
  <si>
    <t>F0244</t>
  </si>
  <si>
    <t>F0250-160</t>
  </si>
  <si>
    <t>F0250-FT</t>
  </si>
  <si>
    <t>F0251</t>
  </si>
  <si>
    <t>F0252</t>
  </si>
  <si>
    <t>AIR HOSE</t>
  </si>
  <si>
    <t>CP-3825-20</t>
  </si>
  <si>
    <t>F0325</t>
  </si>
  <si>
    <t>F0350</t>
  </si>
  <si>
    <t>PRESSURE GAUGE</t>
  </si>
  <si>
    <t>CP-4525-L</t>
  </si>
  <si>
    <t>CP-4525-R</t>
  </si>
  <si>
    <t>SHIPPING</t>
  </si>
  <si>
    <t>DIST COST</t>
  </si>
  <si>
    <t>LIST PRICE</t>
  </si>
  <si>
    <t xml:space="preserve">Purchases made for these goods subject to Terms &amp; Conditions of Sale/Limited Warranty found @ rapidairproducts.com </t>
  </si>
  <si>
    <t>ACCESSORIES</t>
  </si>
  <si>
    <t>DRAIN VALVE 3/8" MNPT X 3/8" FNPT</t>
  </si>
  <si>
    <t>50120-HANDLE</t>
  </si>
  <si>
    <t>BLACK HANDLE FOR 50120 DRAIN VALVE</t>
  </si>
  <si>
    <t>CLOSE NIPPLE BRASS 1/4" NPT</t>
  </si>
  <si>
    <t>STREET ELBOW 45 DEG  1/4" NPT BRASS</t>
  </si>
  <si>
    <t>STREET ELBOW 45 DEG  1/2" NPT BRASS</t>
  </si>
  <si>
    <t>STREET ELBOW 45 DEG  3/4" NPT BRASS(28-234)</t>
  </si>
  <si>
    <t>1/4" NPT ALLEN HEAD PLUG BRASS (28-094)</t>
  </si>
  <si>
    <t>3/8" NPT ALLEN HEAD PLUG BRASS</t>
  </si>
  <si>
    <t>1/2" NPT COUNTERSUNK HEAD PLUG BRASS</t>
  </si>
  <si>
    <t>3/4" NPT HEX HEAD PLUG BRASS (28-205S)</t>
  </si>
  <si>
    <t>1" NPT HEX HEAD PLUG BRASS (28-206S)</t>
  </si>
  <si>
    <t>3/8" FEM NPT  X 3/8"  FEM NPT BRASS  ELBOW (28003)</t>
  </si>
  <si>
    <t>1/2" FEM NPT  X 3/4"  FEM NPT BRASS REDUCING ELBOW (44127)</t>
  </si>
  <si>
    <t>3/4" FEM NPT  X 3/4"  FEM NPT BRASS  ELBOW (44104)</t>
  </si>
  <si>
    <t>1/2" FEM NPT  X 1/2"  FEM NPT BRASS  ELBOW (G1324267)</t>
  </si>
  <si>
    <t>3/8" NPT X 1/4" NPT HEX REDUCING NIPPLE (28-222L)</t>
  </si>
  <si>
    <t>1/4" NPT Hex Nipple Brass (28-212L)</t>
  </si>
  <si>
    <t>1/2" NPT X 1/4" NPT HEX REDUCING NIPPLE (28-223L)</t>
  </si>
  <si>
    <t>1/4" STREET ELBOW, 90 DEGREE (28-157)</t>
  </si>
  <si>
    <t>3/8" NPT Brass Street Elbow (28-158)</t>
  </si>
  <si>
    <t>1/2" NPT STREET ELBOW 90 DEGREE (28-168)</t>
  </si>
  <si>
    <t>3/8" NPT Hex Nipple (28-213L)</t>
  </si>
  <si>
    <t>1/2" NPT Hex Nipple (28-214L)  Brass</t>
  </si>
  <si>
    <t>3/4" NPT Hex Nipple (28-215)</t>
  </si>
  <si>
    <t>3/8" x 1/2" NPT Hex Nipple (28-224L)</t>
  </si>
  <si>
    <t>3/4" x 1" NPT Hex Nipple</t>
  </si>
  <si>
    <t>1/2" x 3/4" NPT Hex Nipple (28-225)</t>
  </si>
  <si>
    <t>1" NPT Hex Nipple (28-216)</t>
  </si>
  <si>
    <t>3/4" NPT STREET ELBOW 90 DEGREE (28-169)</t>
  </si>
  <si>
    <t>HARVEY SEAL 4 OZ, 025020</t>
  </si>
  <si>
    <t>TEFLON  TAPE - 1/2" WIDE X 520 INCHES</t>
  </si>
  <si>
    <t>REDUCING BUSHING 2" MALE X 1-1/2" FEM NPT GALV (64531)</t>
  </si>
  <si>
    <t>REDUCING BUSHING 2" MALE X 1" FEM NPT BRONZE (44529LF)</t>
  </si>
  <si>
    <t>REDUCING BUSHING 2" MALE X 3/4" FEM NPT BRONZE (44528)</t>
  </si>
  <si>
    <t>REDUCING BUSHING 1-1/2" MALE X 1" FEM NPT BRONZE (44523LF)</t>
  </si>
  <si>
    <t>REDUCING BUSHING 1-1/2" MALE X 3/4" FEM NPT BRONZE (44522LF)</t>
  </si>
  <si>
    <t>REDUCING BUSHING 1" MNPT X 3/4" FNPT (28-115)</t>
  </si>
  <si>
    <t>REDUCING BUSHING 1" MNPT X 1/2" FNPT (28-114)</t>
  </si>
  <si>
    <t>REDUCING BUSHING 1"MNPT X 3/8" FNPT (28-113)</t>
  </si>
  <si>
    <t>REDUCING BUSHING 3/4" MNPT X 1/2" FNPT (28-111L)</t>
  </si>
  <si>
    <t>REDUCING BUSHING 3/4" MNPT X 3/8" FNPT (28-110L)</t>
  </si>
  <si>
    <t>REDUCING BUSHING 3/4" MNPT X 1/4" FNPT (28-109L)</t>
  </si>
  <si>
    <t>1/2 male to 3/8 female Hex Reducing Bushing</t>
  </si>
  <si>
    <t xml:space="preserve">1/2 male to 1/4 female Hex Reducing Bushing          </t>
  </si>
  <si>
    <t>REDUCING BUSHING 3/8" MNPT x 1/4" FNPT (Manifold reducer) (28-104L)</t>
  </si>
  <si>
    <t>MEGABUBBLE LEAK DETECTOR 8 OZ</t>
  </si>
  <si>
    <t>1/4" MNPT X 3/8" FNPT BUSHING (28-193L)</t>
  </si>
  <si>
    <t>1/4" MNPT X 1/2" FNPT BUSHING (28-199)</t>
  </si>
  <si>
    <t>3/8" MNPT X 1/2" FNPT BUSHING (28-195)</t>
  </si>
  <si>
    <t>1/2" MNPT X 3/4" FNPT BUSHING (28-208)</t>
  </si>
  <si>
    <t>1/4" NPT FEM X FEM COUPLING BRASS (28-059)</t>
  </si>
  <si>
    <t>3/8" NPT FEM X FEM COUPLING BRASS (28-060L)</t>
  </si>
  <si>
    <t>1/2" NPT FEM X FEM COUPLING BRASS (28-061L)</t>
  </si>
  <si>
    <t>3/4" NPT FEM X FEM COUPLING BRASS (28-062L)</t>
  </si>
  <si>
    <t>1" NPT FEM X FEM COUPLING GALV (64-415)</t>
  </si>
  <si>
    <t>3/8" NPT FEM X 1/4" FEM COUPLING BRASS (28-183L)</t>
  </si>
  <si>
    <t>1/2" NPT FEM X 1/4" FEM COUPLING BRASS (28-184L)</t>
  </si>
  <si>
    <t>1/2" NPT FEM X 3/8" FEM COUPLING BRASS (28-185L)</t>
  </si>
  <si>
    <t>3/4" NPT FEM X 1/2" FEM COUPLING BRASS (28-189)</t>
  </si>
  <si>
    <t>1" NPT FEM X 3/4" FEM COUPLING GALV (64-442)</t>
  </si>
  <si>
    <t>1-1/2" NPT FEM X 3/4" FEM COUPLING GALV (64-448)</t>
  </si>
  <si>
    <t>1-1/2" NPT FEM X 1" FEM COUPLING GALV (64-449)</t>
  </si>
  <si>
    <t>2" NPT FEM X 1-1/2" FEM COUPLING GALV (64-454)</t>
  </si>
  <si>
    <t>2-1/2" NPT FEM X 2" FEM COUPLING GALV (64-462)</t>
  </si>
  <si>
    <t>3" NPT FEM X 2" FEM COUPLING GALV (64-456)</t>
  </si>
  <si>
    <t>1/4" NPT Brass Tee (28-025)</t>
  </si>
  <si>
    <t>3/8" NPT Brass Tee (28-026)</t>
  </si>
  <si>
    <t>1/2" NPT BRONZE/BRASS TEE (44253LF)</t>
  </si>
  <si>
    <t>3/4" NPT Tee BRONZE  (44254LF)</t>
  </si>
  <si>
    <t>1" NPT Tee BRONZE  (44255LF)</t>
  </si>
  <si>
    <t>COMPRESSED AIR OUTLET BLOCK ONLY RAPIDAIR</t>
  </si>
  <si>
    <t>COMPRESSOR MANIFOLD BLOCK ONLY RAPIDAIR</t>
  </si>
  <si>
    <t>CH-101</t>
  </si>
  <si>
    <t>1/2" Chemair x 1/2" FNPT..Chemair OD .840</t>
  </si>
  <si>
    <t>CH-102</t>
  </si>
  <si>
    <t>3/4" Chemair x 3/4" FNPT..Chemair OD 1.050</t>
  </si>
  <si>
    <t>CH-103</t>
  </si>
  <si>
    <t>1" Chemair x 1" FNPT..Chemair OD 1.315</t>
  </si>
  <si>
    <t>CH-104</t>
  </si>
  <si>
    <t>1-1/2" Chemair x 1-1/2" FNPT..Chemair OD 1.900</t>
  </si>
  <si>
    <t>CH-105</t>
  </si>
  <si>
    <t>2" Chemair x 2" FNPT....Chemair OD 2.375"</t>
  </si>
  <si>
    <t>CH-108</t>
  </si>
  <si>
    <t>Chemair Cleaner -  16 oz</t>
  </si>
  <si>
    <t>CH-109</t>
  </si>
  <si>
    <t>Chemair Cement - 16 oz, 24 hour cure......Engineered Specialties makes no claims of the integrity of your current Chemaire system,  install with caution</t>
  </si>
  <si>
    <t>COMPRESSED AIR PIPE LABEL,  BLUE, WITH DIRECTION ARROW, cut off unused direction arrow during installation,  1" x 7-1/2",   EACH</t>
  </si>
  <si>
    <t>CP-0101</t>
  </si>
  <si>
    <t>NITROGEN PIPE LABEL,  GREEN, WITH DIRECTION ARROW, cut off unused direction arrow during installation,  1" x 7-1/2",   EACH</t>
  </si>
  <si>
    <t>CP-0102</t>
  </si>
  <si>
    <t>INERT GAS PIPE LABEL, GREEN, WITH DIRECTION ARROW, cut off unused direction arrow during installation,  1" x 7-1/2",   EACH</t>
  </si>
  <si>
    <t>CP-0103</t>
  </si>
  <si>
    <t>ARGON PIPE LABEL,  GREEN, WITH DIRECTION ARROW, cut off unused direction arrow during installation,  1' x 7-1/2',   EACH</t>
  </si>
  <si>
    <t>CP-0104</t>
  </si>
  <si>
    <t>CARBON DIOXIDE PIPE LABEL,  GREEN, WITH DIRECTION ARROW, cut off unused direction arrow during installation,  1" x 7-1/2",   EACH</t>
  </si>
  <si>
    <t>CP-0150</t>
  </si>
  <si>
    <t>AIR TOOL HOLDER</t>
  </si>
  <si>
    <t>AUTO TANK DRAIN, ELECTRIC, 1/2" MALE NPT INLET, 1/4 FEMALE NPT OUTLET  ports,  115 volt, 1-45 minute cycle time, 1-10 second blow down time,  with cord,  6 ft long</t>
  </si>
  <si>
    <t>COMPRESSOR SHUT OFF VALVE, 110 VOLT, 3/4 FEMALE NPT</t>
  </si>
  <si>
    <t>COIL HOSE 3/8 X 20 FT, 1/4 MALE NPT SWIVEL ENDS, REINFORCED POLYURETHANE,  200 PSI RATED, GREAT FLEXIBILITY</t>
  </si>
  <si>
    <t>VIBRATION PAD RUBBER/CORK..  SET OF 4,        4 X 4 X 1</t>
  </si>
  <si>
    <t>PRESSURE GAUGE, BOTTOM MOUNT, 4-1/2" DIAMETER FACE, DRY, 0-200 PSI,  1/4" MALE NPT, PLASTIC LENS, 101D-454G</t>
  </si>
  <si>
    <t>PRESSURE GAUGE, REAR MOUNT, 4-1/2" DIAMETER FACE, DRY, 0-200 PSI,  1/4" MALE NPT  102D-454G</t>
  </si>
  <si>
    <t>1” MANIFOLD X (3) 3/4 OUTLETS</t>
  </si>
  <si>
    <t>1” MANIFOLD X (4) 3/4 OUTLETS</t>
  </si>
  <si>
    <t>1” MANIFOLD X (5) 3/4 OUTLETS</t>
  </si>
  <si>
    <t>1/2 MANIFOLD X (4) 1/4 OUTLETS</t>
  </si>
  <si>
    <t>1/2 MANIFOLD X (5) 1/4 OUTLETS</t>
  </si>
  <si>
    <t>1/2 MANIFOLD X (4) 1/2 OUTLETS</t>
  </si>
  <si>
    <t>1/2 MANIFOLD X (5) 1/2 OUTLETS</t>
  </si>
  <si>
    <t>H-50B-50-2</t>
  </si>
  <si>
    <t>1/2 MANIFOLD X (2) 1/2 OUTLETS,  one end blank, inert gas, wall spacing for Fastpipe 3/4 and 1"</t>
  </si>
  <si>
    <t>3/4 MANIFOLD X (3) 1/2 OUTLETS</t>
  </si>
  <si>
    <t>3/4 MANIFOLD X (4) 1/2 OUTLETS</t>
  </si>
  <si>
    <t>3/4 MANIFOLD X (5) 1/2 OUTLETS</t>
  </si>
  <si>
    <t>3/4 MANIFOLD X (3) 3/4 OUTLETS</t>
  </si>
  <si>
    <t>3/4 MANIFOLD X (4) 3/4 OUTLETS</t>
  </si>
  <si>
    <t>3/4 MANIFOLD X (5) 3/4 OUTLETS</t>
  </si>
  <si>
    <t>K215-218 GAUGE</t>
  </si>
  <si>
    <t>SQUARE PRESSUE GAUGE FOR K93215-K93218, K96075 FILTER REGULATOR</t>
  </si>
  <si>
    <t>K215-BOWL</t>
  </si>
  <si>
    <t>BOWL FOR 3/8" K93215</t>
  </si>
  <si>
    <t>K215-CAP</t>
  </si>
  <si>
    <t>ADJUSTMENT CAP FOR K93215 FILTER REGULATOR</t>
  </si>
  <si>
    <t>FILTER ONLY FOR K93215 3/8</t>
  </si>
  <si>
    <t>K215-PLUNGER</t>
  </si>
  <si>
    <t>PLUNGER DIAPHRAGM  FOR 3/8" K93215</t>
  </si>
  <si>
    <t>FILTER ONLY FOR K93216 AND K93217 and K96075 Vert</t>
  </si>
  <si>
    <t>K216-218 BOWL</t>
  </si>
  <si>
    <t>BOWL FOR 1/2" K93216 THRU K93218 and  K96075 Vert</t>
  </si>
  <si>
    <t>K216-218 CAP</t>
  </si>
  <si>
    <t>ADJUSTMENT CAP FOR K93216-218 FILTER REGULATOR and K96075 Vert</t>
  </si>
  <si>
    <t>K216-218 PLUNGER</t>
  </si>
  <si>
    <t>PLUNGER DIAPHRAGM  FOR K93216-218 and K96075 Vert</t>
  </si>
  <si>
    <t>FILTER ONLY FOR K93218  1"</t>
  </si>
  <si>
    <t>K2951-FILTER</t>
  </si>
  <si>
    <t>REPLACEMENT FILTER FOR K95150  1-1/2"</t>
  </si>
  <si>
    <t>K2952-FILTER</t>
  </si>
  <si>
    <t>REPLACEMENT FILTER FOR K95200  2"</t>
  </si>
  <si>
    <t>K3015</t>
  </si>
  <si>
    <t>AUTO FILL TIRE INFLATOR</t>
  </si>
  <si>
    <t>K3020</t>
  </si>
  <si>
    <t>AUTO TIRE INFLATOR..+20 psi  OPTION..Get  SERIAL NUMBER  hold +20  for 5 SECONDS..Get NUMBER OF CYCLES hold P1 FOR 5 SECONDS..To DEFLATE when in use  PUSH (-) this will deflate the tire if a problem with the tire occurs.</t>
  </si>
  <si>
    <t>K30T</t>
  </si>
  <si>
    <t>REGULATOR TO LUBRICATOR MOUNT BRACKET 3000 SERIES</t>
  </si>
  <si>
    <t>1/2" NPT BALL VALVE, BRASS, FEMALE X FEMALE</t>
  </si>
  <si>
    <t>1/2" NPT BALL VALVE, BRASS, MALE X FEMALE</t>
  </si>
  <si>
    <t>3/4" NPT BALL VALVE, BRASS, FEMALE X FEMALE</t>
  </si>
  <si>
    <t>3/4" NPT BALL VALVE, BRASS, MALE X FEMALE</t>
  </si>
  <si>
    <t>1" NPT BALL VALVE, BRASS, FEMALE X FEMALE</t>
  </si>
  <si>
    <t>1" NPT BALL VALVE, BRASS, MALE X FEMALE</t>
  </si>
  <si>
    <t>1-1/2" NPT BALL VALVE, BRASS, FEMALE X FEMALE</t>
  </si>
  <si>
    <t>2" NPT BALL VALVE, BRASS, FEMALE X FEMALE  600WOG</t>
  </si>
  <si>
    <t>3" NPT BALL VALVE, BRASS, FEMALE X FEMALE  400WOG</t>
  </si>
  <si>
    <t>K40T</t>
  </si>
  <si>
    <t>REGULATOR TO LUBRICATOR MOUNT BRACKET 4000 SERIES</t>
  </si>
  <si>
    <t>K50T</t>
  </si>
  <si>
    <t>REGULATOR TO LUBRICATOR MOUNT BRACKET 4000-06  SERIES</t>
  </si>
  <si>
    <t>PLUG, 1/4" FEMALE NPT, INDUSTRIAL STYLE, FITS 30 CFM BODY</t>
  </si>
  <si>
    <t>PLUG, 1/4" MALE NPT, INDUSTRIAL STYLE, FITS 30 CFM BODY</t>
  </si>
  <si>
    <t>Quick Coupler Plug Pack,, 1/4 npt (3) Male and (3) Female 30CFM   M</t>
  </si>
  <si>
    <t>COUPLER, 1/4" FEMALE NPT PUSH TO CONNECT INDUSTRIAL STYLE 30 CFM BODY</t>
  </si>
  <si>
    <t>COUPLER, 1/4" MALE NPT PUSH TO CONNECT INDUSTRIAL STYLE 30 CFM BODY</t>
  </si>
  <si>
    <t>COUPLER, 1/2" MALE NPT PUSH TO CONNECT INDUSTRIAL STYLE 30 CFM BODY</t>
  </si>
  <si>
    <t>1/4" Female NPT  Safety Quick Coupler   30 CFM  TYPE M</t>
  </si>
  <si>
    <t>1/4" Male NPT  Safety Quick Coupler       30 CFM  TYPE M</t>
  </si>
  <si>
    <t>1/2" Male NPT  Safety Quick Coupler    30 CFM  TYPE M</t>
  </si>
  <si>
    <t>PLUG,  1/4" FEMALE NPT THREAD, SAFETY PUSH BUTTON, INDUSTRIAL STYLE, 70 CFM BODY</t>
  </si>
  <si>
    <t>PLUG,  1/4" MALE NPT THREAD, SAFETY PUSH BUTTON, INDUSTRIAL STYLE, 70 CFM BODY</t>
  </si>
  <si>
    <t>PLUG,  3/8" FEMALE NPT THREAD, SAFETY PUSH BUTTON, INDUSTRIAL STYLE, 70 CFM BODY</t>
  </si>
  <si>
    <t>PLUG,  3/8" MALE NPT THREAD, SAFETY PUSH BUTTON, INDUSTRIAL STYLE, 70 CFM BODY</t>
  </si>
  <si>
    <t>PLUG,  1/2" FEMALE NPT THREAD, SAFETY PUSH BUTTON, INDUSTRIAL STYLE, 70 CFM BODY</t>
  </si>
  <si>
    <t>PLUG,  1/2" MALE NPT THREAD, SAFETY PUSH BUTTON, INDUSTRIAL STYLE, 70 CFM BODY</t>
  </si>
  <si>
    <t>AIR FILTER UNIT , 3/8"  NPT PORTS  (AF3000-03) with bracket</t>
  </si>
  <si>
    <t>AIR FILTER UNIT , 1/2"  NPT PORTS  (AF4000-04) with bracket</t>
  </si>
  <si>
    <t>AIR FILTER UNIT , 3/4"  NPT PORTS  (AF4000-06) with bracket</t>
  </si>
  <si>
    <t>LUBRICATOR UNIT , 3/8"  NPT PORTS  (AIL3000-03)  with bracket</t>
  </si>
  <si>
    <t>LUBRICATOR UNIT , 1/2"  NPT PORTS  (AIL4000-04) with bracket</t>
  </si>
  <si>
    <t>LUBRICATOR UNIT , 3/4"  NPT PORTS  (AIL4000-06)  with bracket</t>
  </si>
  <si>
    <t>COUPLER,  3/8" FEMALE NPT THREAD, SAFETY PUSH BUTTON, INDUSTRIAL STYLE, 70 CFM BODY</t>
  </si>
  <si>
    <t>COUPLER,  3/8" MALE NPT THREAD, SAFETY PUSH BUTTON, INDUSTRIAL STYLE, 70 CFM BODY</t>
  </si>
  <si>
    <t>COUPLER,  1/2" FEMALE NPT THREAD, SAFETY PUSH BUTTON, INDUSTRIAL STYLE, 70 CFM BODY</t>
  </si>
  <si>
    <t>1/2" Male NPT  Safety Quick Coupler   70 CFM  TYPE H</t>
  </si>
  <si>
    <t>1/4" INLINE REGULATOR WITH GAUGE, 1/4" NPT PORTS    SMC</t>
  </si>
  <si>
    <t>3/8" INLINE REGULATOR WITH GAUGE, 3/8" NPT PORTS (AIR 3000-03)</t>
  </si>
  <si>
    <t>1/2" INLINE REGULATOR WITH GAUGE, 1/2" NPT PORTS</t>
  </si>
  <si>
    <t>3/8" FILTER REGULATOR UNIT WITH GAUGE, 3/8"  NPT PORTS</t>
  </si>
  <si>
    <t>1/2" FILTER REGULATOR UNIT WITH GAUGE, 1/2"  NPT PORTS</t>
  </si>
  <si>
    <t>3/4" FILTER REGULATOR UNIT WITH GAUGE, 3/4"  NPT PORTS</t>
  </si>
  <si>
    <t>1" FILTER REGULATOR UNIT WITH GAUGE, 1"  NPT PORTS</t>
  </si>
  <si>
    <t>K95150</t>
  </si>
  <si>
    <t>1-1/2" NPT FILTER  AF-15  with auto drain..(include MOUNT BRACKET and 4" PIPE NIPPLE)</t>
  </si>
  <si>
    <t>K95200</t>
  </si>
  <si>
    <t>2" NPT FILTER  AF-20  with auto drain..(include MOUNT BRACKET and 5" PIPE NIPPLE)</t>
  </si>
  <si>
    <t>1/2" VERTICAL FILTER REGULATOR  1/2"  NPT PORTS</t>
  </si>
  <si>
    <t>3/4" VERTICAL FILTER REGULATOR  3/4"  NPT PORTS</t>
  </si>
  <si>
    <t>R-01045</t>
  </si>
  <si>
    <t>ELECTRIC CORD REEL 16 GA X 45 FT, WITH SWIVEL, LEAD IN CORD (3 FT), RATED 10 AMPS AT 120 VOLTS</t>
  </si>
  <si>
    <t>Hose Reel,  3/8 X 50 FT, 1/2" inlet X 1/4" outlet</t>
  </si>
  <si>
    <t>Hose Reel,  3/8 X 75 FT, 1/2" inlet X 1/4" outlet</t>
  </si>
  <si>
    <t>Hose Reel,  1/2 X 50 FT, 1/2" inlet X 1/2" NPT outlet</t>
  </si>
  <si>
    <t>Hose Reel,  1/2 X 100 FT, 1/2" inlet X 1/2" NPT outlet</t>
  </si>
  <si>
    <t>SWIVEL BRACKET FOR R-03050</t>
  </si>
  <si>
    <t>SWIVEL BRACKET FOR R-03075  R-03050</t>
  </si>
  <si>
    <t>ST010T062</t>
  </si>
  <si>
    <t>MAXLINE STRUT CLAMP</t>
  </si>
  <si>
    <t>ST035NP100</t>
  </si>
  <si>
    <t>ST068T250</t>
  </si>
  <si>
    <t>F0230</t>
  </si>
  <si>
    <t>3/8 PUSH ON JUMPER HOSE, 3 FT  (1-50610 1/4 nipple, 1-F0243 1/4 fem, 1-F0242 1/2 male, instructions)</t>
  </si>
  <si>
    <t>3/8" Push on Hose, 160' Roll</t>
  </si>
  <si>
    <t>3/8" Push on Hose, sold by the foot</t>
  </si>
  <si>
    <t>1/2" Push on Hose, 160' Roll</t>
  </si>
  <si>
    <t>1/2" Push on Hose, sold by the foot</t>
  </si>
  <si>
    <t>3/8" FILTER REGULATOR LUBRICATOR UNIT 3/8" NPT PORTS..(K93215, K30T, K91215)</t>
  </si>
  <si>
    <t>1/2" FILTER REGULATOR LUBRICATOR UNIT 1/2" NPT PORTS..(K93216, K40T, K91216)</t>
  </si>
  <si>
    <t>3/4" FILTER REGULATOR LUBRICATOR UNIT 3/4" NPT PORTS..(K93217,K50T, K91217)</t>
  </si>
  <si>
    <t>(1) Bottle Pipe Sealant, (1) roll of Teflon Tape</t>
  </si>
  <si>
    <t>Jumper Hose Rubber  1/2" npt Male x Fem x 2 FT</t>
  </si>
  <si>
    <t>Jumper Hose Rubber  1/2" npt Male x Fem x 3 FT</t>
  </si>
  <si>
    <t>Jumper Hose Rubber  3/4" npt Male x Fem x 2 FT</t>
  </si>
  <si>
    <t>Jumper Hose Rubber  3/4" npt Male x Fem x 3 FT</t>
  </si>
  <si>
    <t>Jumper Hose Rubber  1" npt Male x Fem x 2 FT</t>
  </si>
  <si>
    <t>Jumper Hose Rubber  1" npt Male x Fem x 3 FT</t>
  </si>
  <si>
    <t>Jumper Hose Rubber  3/4" npt Male x Fem x 5 FT</t>
  </si>
  <si>
    <t>Jumper Hose Braided SS   1-1/2 " npt Male x Fem x 18"</t>
  </si>
  <si>
    <t>Jumper Hose Braided SS   1-1/2 " npt Male x Fem x 36"</t>
  </si>
  <si>
    <t>Jumper Hose Braided SS    2 " npt Male x Fem x 36"</t>
  </si>
  <si>
    <t>Jumper Hose Braided SS   3" npt Male x Fem x 36"</t>
  </si>
  <si>
    <t>3/8" Push on Hose 160 FT ROLL</t>
  </si>
  <si>
    <t>F2038-FT</t>
  </si>
  <si>
    <t>3/8" Push on Hose PER FT</t>
  </si>
  <si>
    <t>F0239</t>
  </si>
  <si>
    <t xml:space="preserve">3/8  Hose Strain Relief                 </t>
  </si>
  <si>
    <t>3/8" Push on Hose Fitting x 1/4" Male npt</t>
  </si>
  <si>
    <t>3/8" Push on Hose Fitting x 3/8" Male npt</t>
  </si>
  <si>
    <t>3/8" Push on Hose Fitting x 1/2" Male npt</t>
  </si>
  <si>
    <t>3/8" Push on Hose Fitting x 1/4" Female swivel npt</t>
  </si>
  <si>
    <t>3/8" Push on Hose Fitting x 1/2" Female swivel npt</t>
  </si>
  <si>
    <t>1/2" Push on Hose 160 FT ROLL</t>
  </si>
  <si>
    <t>1/2" Push on Hose PER FT</t>
  </si>
  <si>
    <t>1/2" Push on Hose Fitting x 1/2" Male npt</t>
  </si>
  <si>
    <t>1/2" Push on Hose Fitting x 1/2" Female swivel npt</t>
  </si>
  <si>
    <t>F0259</t>
  </si>
  <si>
    <t xml:space="preserve">1/2  Hose Strain Relief             </t>
  </si>
  <si>
    <t>3/8" X 25 FT AIR HOSE WITH 1/4" NPT MALE ENDS, RUBBER, TEKTON</t>
  </si>
  <si>
    <t>3/8" X 50 FT AIR HOSE WITH 1/4" NPT MALE ENDS, RUBBER, TEKTON</t>
  </si>
  <si>
    <r>
      <t xml:space="preserve">WWW.RAPIDAIRPRODUCTS.COM </t>
    </r>
    <r>
      <rPr>
        <sz val="9"/>
        <color indexed="12"/>
        <rFont val="Calibri"/>
        <family val="2"/>
        <scheme val="minor"/>
      </rPr>
      <t xml:space="preserve">     800-954-3310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</si>
</sst>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####\ ####\ ##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.5"/>
      <color indexed="12"/>
      <name val="Arial"/>
      <family val="2"/>
    </font>
    <font>
      <sz val="10"/>
      <name val="Calibri"/>
      <family val="2"/>
      <scheme val="minor"/>
    </font>
    <font>
      <sz val="8"/>
      <color rgb="FF323232"/>
      <name val="Calibri"/>
      <family val="2"/>
      <scheme val="minor"/>
    </font>
    <font>
      <b/>
      <sz val="11"/>
      <color rgb="FF323232"/>
      <name val="Calibri"/>
      <family val="2"/>
      <scheme val="minor"/>
    </font>
    <font>
      <sz val="10"/>
      <color rgb="FF32323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indexed="12"/>
      <name val="Calibri"/>
      <family val="2"/>
      <scheme val="minor"/>
    </font>
    <font>
      <sz val="9"/>
      <color indexed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119">
    <xf numFmtId="0" fontId="0" fillId="0" borderId="0" xfId="0"/>
    <xf numFmtId="44" fontId="0" fillId="0" borderId="0" xfId="1" applyFont="1"/>
    <xf numFmtId="14" fontId="3" fillId="0" borderId="0" xfId="0" applyNumberFormat="1" applyFont="1" applyAlignment="1">
      <alignment horizontal="center"/>
    </xf>
    <xf numFmtId="0" fontId="3" fillId="0" borderId="0" xfId="0" applyFont="1"/>
    <xf numFmtId="164" fontId="3" fillId="0" borderId="0" xfId="0" applyNumberFormat="1" applyFont="1"/>
    <xf numFmtId="2" fontId="3" fillId="0" borderId="0" xfId="0" applyNumberFormat="1" applyFont="1" applyAlignment="1">
      <alignment horizontal="center"/>
    </xf>
    <xf numFmtId="0" fontId="4" fillId="0" borderId="20" xfId="0" applyFont="1" applyBorder="1" applyAlignment="1">
      <alignment horizontal="center"/>
    </xf>
    <xf numFmtId="49" fontId="4" fillId="0" borderId="19" xfId="0" applyNumberFormat="1" applyFont="1" applyBorder="1"/>
    <xf numFmtId="0" fontId="4" fillId="0" borderId="14" xfId="0" applyFont="1" applyBorder="1" applyAlignment="1">
      <alignment horizontal="center"/>
    </xf>
    <xf numFmtId="49" fontId="4" fillId="0" borderId="0" xfId="0" applyNumberFormat="1" applyFont="1"/>
    <xf numFmtId="49" fontId="4" fillId="0" borderId="14" xfId="0" applyNumberFormat="1" applyFont="1" applyBorder="1" applyAlignment="1">
      <alignment horizontal="center"/>
    </xf>
    <xf numFmtId="49" fontId="4" fillId="0" borderId="11" xfId="0" applyNumberFormat="1" applyFont="1" applyBorder="1"/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49" fontId="6" fillId="0" borderId="0" xfId="0" applyNumberFormat="1" applyFont="1"/>
    <xf numFmtId="0" fontId="7" fillId="0" borderId="0" xfId="0" applyFont="1"/>
    <xf numFmtId="164" fontId="7" fillId="0" borderId="0" xfId="0" applyNumberFormat="1" applyFont="1"/>
    <xf numFmtId="0" fontId="7" fillId="0" borderId="0" xfId="0" applyFont="1" applyAlignment="1">
      <alignment horizontal="center"/>
    </xf>
    <xf numFmtId="164" fontId="8" fillId="5" borderId="6" xfId="0" applyNumberFormat="1" applyFont="1" applyFill="1" applyBorder="1"/>
    <xf numFmtId="0" fontId="7" fillId="0" borderId="0" xfId="0" applyFont="1" applyBorder="1" applyAlignment="1">
      <alignment horizontal="center"/>
    </xf>
    <xf numFmtId="0" fontId="9" fillId="0" borderId="0" xfId="0" applyFont="1" applyAlignment="1">
      <alignment horizontal="left"/>
    </xf>
    <xf numFmtId="164" fontId="0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  <xf numFmtId="164" fontId="0" fillId="0" borderId="0" xfId="0" applyNumberFormat="1" applyFont="1"/>
    <xf numFmtId="0" fontId="9" fillId="0" borderId="0" xfId="0" applyFont="1"/>
    <xf numFmtId="0" fontId="10" fillId="0" borderId="0" xfId="2" applyFont="1" applyAlignment="1" applyProtection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13" xfId="0" applyFont="1" applyBorder="1"/>
    <xf numFmtId="0" fontId="9" fillId="0" borderId="2" xfId="0" applyFont="1" applyBorder="1" applyAlignment="1">
      <alignment horizontal="left"/>
    </xf>
    <xf numFmtId="164" fontId="9" fillId="0" borderId="3" xfId="0" applyNumberFormat="1" applyFont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164" fontId="0" fillId="0" borderId="4" xfId="0" applyNumberFormat="1" applyFont="1" applyBorder="1" applyAlignment="1">
      <alignment horizontal="center"/>
    </xf>
    <xf numFmtId="0" fontId="9" fillId="0" borderId="3" xfId="0" applyFont="1" applyBorder="1"/>
    <xf numFmtId="0" fontId="9" fillId="3" borderId="5" xfId="0" applyFont="1" applyFill="1" applyBorder="1" applyAlignment="1">
      <alignment horizontal="left"/>
    </xf>
    <xf numFmtId="164" fontId="9" fillId="0" borderId="6" xfId="0" applyNumberFormat="1" applyFont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164" fontId="0" fillId="0" borderId="7" xfId="0" applyNumberFormat="1" applyFont="1" applyBorder="1" applyAlignment="1">
      <alignment horizontal="center"/>
    </xf>
    <xf numFmtId="0" fontId="9" fillId="3" borderId="6" xfId="0" applyFont="1" applyFill="1" applyBorder="1"/>
    <xf numFmtId="0" fontId="9" fillId="0" borderId="5" xfId="0" applyFont="1" applyBorder="1" applyAlignment="1">
      <alignment horizontal="left"/>
    </xf>
    <xf numFmtId="0" fontId="9" fillId="0" borderId="6" xfId="0" applyFont="1" applyBorder="1"/>
    <xf numFmtId="0" fontId="9" fillId="3" borderId="8" xfId="0" applyFont="1" applyFill="1" applyBorder="1" applyAlignment="1">
      <alignment horizontal="left"/>
    </xf>
    <xf numFmtId="164" fontId="9" fillId="0" borderId="9" xfId="0" applyNumberFormat="1" applyFont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0" fontId="9" fillId="3" borderId="9" xfId="0" applyFont="1" applyFill="1" applyBorder="1"/>
    <xf numFmtId="0" fontId="9" fillId="3" borderId="0" xfId="0" applyFont="1" applyFill="1" applyAlignment="1">
      <alignment horizontal="left"/>
    </xf>
    <xf numFmtId="164" fontId="9" fillId="3" borderId="0" xfId="0" applyNumberFormat="1" applyFont="1" applyFill="1" applyAlignment="1">
      <alignment horizontal="center"/>
    </xf>
    <xf numFmtId="0" fontId="9" fillId="3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center"/>
    </xf>
    <xf numFmtId="0" fontId="9" fillId="3" borderId="3" xfId="0" applyFont="1" applyFill="1" applyBorder="1"/>
    <xf numFmtId="0" fontId="9" fillId="2" borderId="6" xfId="0" applyFont="1" applyFill="1" applyBorder="1" applyAlignment="1">
      <alignment horizontal="center"/>
    </xf>
    <xf numFmtId="164" fontId="9" fillId="3" borderId="9" xfId="0" applyNumberFormat="1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9" fillId="3" borderId="18" xfId="0" applyFont="1" applyFill="1" applyBorder="1"/>
    <xf numFmtId="0" fontId="9" fillId="0" borderId="12" xfId="0" applyFont="1" applyBorder="1" applyAlignment="1">
      <alignment horizontal="left"/>
    </xf>
    <xf numFmtId="164" fontId="9" fillId="0" borderId="21" xfId="0" applyNumberFormat="1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3" borderId="16" xfId="0" applyFont="1" applyFill="1" applyBorder="1"/>
    <xf numFmtId="0" fontId="9" fillId="0" borderId="16" xfId="0" applyFont="1" applyBorder="1"/>
    <xf numFmtId="0" fontId="9" fillId="0" borderId="18" xfId="0" applyFont="1" applyBorder="1"/>
    <xf numFmtId="0" fontId="9" fillId="0" borderId="0" xfId="0" applyFont="1" applyAlignment="1">
      <alignment horizontal="left" shrinkToFit="1"/>
    </xf>
    <xf numFmtId="164" fontId="9" fillId="0" borderId="0" xfId="0" applyNumberFormat="1" applyFont="1" applyAlignment="1">
      <alignment horizontal="center" shrinkToFit="1"/>
    </xf>
    <xf numFmtId="0" fontId="9" fillId="0" borderId="0" xfId="0" applyFont="1" applyAlignment="1">
      <alignment horizontal="center" shrinkToFit="1"/>
    </xf>
    <xf numFmtId="0" fontId="13" fillId="0" borderId="13" xfId="0" applyFont="1" applyBorder="1" applyAlignment="1">
      <alignment horizontal="left" shrinkToFit="1"/>
    </xf>
    <xf numFmtId="0" fontId="9" fillId="0" borderId="2" xfId="0" applyFont="1" applyBorder="1" applyAlignment="1">
      <alignment horizontal="left" shrinkToFit="1"/>
    </xf>
    <xf numFmtId="164" fontId="9" fillId="0" borderId="3" xfId="0" applyNumberFormat="1" applyFont="1" applyBorder="1" applyAlignment="1">
      <alignment horizontal="center" shrinkToFit="1"/>
    </xf>
    <xf numFmtId="0" fontId="9" fillId="4" borderId="3" xfId="0" applyFont="1" applyFill="1" applyBorder="1" applyAlignment="1">
      <alignment horizontal="center" shrinkToFit="1"/>
    </xf>
    <xf numFmtId="0" fontId="9" fillId="0" borderId="3" xfId="0" applyFont="1" applyBorder="1" applyAlignment="1">
      <alignment horizontal="left" shrinkToFit="1"/>
    </xf>
    <xf numFmtId="165" fontId="9" fillId="0" borderId="5" xfId="0" applyNumberFormat="1" applyFont="1" applyBorder="1" applyAlignment="1">
      <alignment horizontal="left" vertical="center"/>
    </xf>
    <xf numFmtId="0" fontId="9" fillId="0" borderId="6" xfId="0" applyFont="1" applyBorder="1" applyAlignment="1">
      <alignment vertical="center"/>
    </xf>
    <xf numFmtId="165" fontId="9" fillId="0" borderId="8" xfId="0" applyNumberFormat="1" applyFont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165" fontId="9" fillId="0" borderId="0" xfId="0" applyNumberFormat="1" applyFont="1" applyAlignment="1">
      <alignment horizontal="left" vertical="center"/>
    </xf>
    <xf numFmtId="164" fontId="9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2" xfId="0" applyFont="1" applyBorder="1"/>
    <xf numFmtId="0" fontId="9" fillId="0" borderId="3" xfId="0" applyFont="1" applyBorder="1" applyAlignment="1">
      <alignment vertical="center" shrinkToFit="1"/>
    </xf>
    <xf numFmtId="44" fontId="13" fillId="0" borderId="1" xfId="1" applyFont="1" applyBorder="1" applyAlignment="1">
      <alignment horizontal="left" shrinkToFit="1"/>
    </xf>
    <xf numFmtId="0" fontId="13" fillId="0" borderId="17" xfId="0" applyFont="1" applyBorder="1" applyAlignment="1">
      <alignment horizontal="left" shrinkToFit="1"/>
    </xf>
    <xf numFmtId="165" fontId="9" fillId="0" borderId="2" xfId="0" applyNumberFormat="1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164" fontId="9" fillId="0" borderId="6" xfId="0" applyNumberFormat="1" applyFont="1" applyBorder="1" applyAlignment="1">
      <alignment horizontal="center" vertical="center"/>
    </xf>
    <xf numFmtId="0" fontId="9" fillId="0" borderId="5" xfId="0" applyFont="1" applyBorder="1"/>
    <xf numFmtId="0" fontId="9" fillId="0" borderId="6" xfId="0" applyFont="1" applyBorder="1" applyAlignment="1">
      <alignment vertical="center" shrinkToFit="1"/>
    </xf>
    <xf numFmtId="0" fontId="9" fillId="0" borderId="18" xfId="0" applyFont="1" applyBorder="1" applyAlignment="1">
      <alignment vertical="center" shrinkToFit="1"/>
    </xf>
    <xf numFmtId="165" fontId="9" fillId="0" borderId="12" xfId="0" applyNumberFormat="1" applyFont="1" applyBorder="1" applyAlignment="1">
      <alignment horizontal="left" vertical="center"/>
    </xf>
    <xf numFmtId="164" fontId="9" fillId="0" borderId="21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0" fontId="9" fillId="0" borderId="16" xfId="0" applyFont="1" applyBorder="1" applyAlignment="1">
      <alignment vertical="center" shrinkToFit="1"/>
    </xf>
    <xf numFmtId="164" fontId="7" fillId="0" borderId="7" xfId="0" applyNumberFormat="1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164" fontId="7" fillId="0" borderId="10" xfId="0" applyNumberFormat="1" applyFont="1" applyBorder="1" applyAlignment="1">
      <alignment horizontal="center"/>
    </xf>
    <xf numFmtId="0" fontId="9" fillId="0" borderId="9" xfId="0" applyFont="1" applyBorder="1"/>
    <xf numFmtId="164" fontId="7" fillId="0" borderId="0" xfId="0" applyNumberFormat="1" applyFont="1" applyAlignment="1">
      <alignment horizontal="center"/>
    </xf>
    <xf numFmtId="164" fontId="9" fillId="0" borderId="0" xfId="0" applyNumberFormat="1" applyFont="1"/>
    <xf numFmtId="0" fontId="13" fillId="0" borderId="1" xfId="0" applyFont="1" applyBorder="1" applyAlignment="1">
      <alignment vertical="center"/>
    </xf>
    <xf numFmtId="164" fontId="7" fillId="0" borderId="4" xfId="0" applyNumberFormat="1" applyFont="1" applyBorder="1" applyAlignment="1">
      <alignment horizontal="center"/>
    </xf>
    <xf numFmtId="164" fontId="15" fillId="3" borderId="0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6" fillId="0" borderId="0" xfId="0" applyFont="1" applyAlignment="1">
      <alignment horizontal="right" vertical="center"/>
    </xf>
    <xf numFmtId="164" fontId="16" fillId="3" borderId="0" xfId="0" applyNumberFormat="1" applyFont="1" applyFill="1" applyBorder="1" applyAlignment="1">
      <alignment horizontal="right"/>
    </xf>
    <xf numFmtId="164" fontId="16" fillId="3" borderId="0" xfId="0" applyNumberFormat="1" applyFont="1" applyFill="1" applyBorder="1" applyAlignment="1">
      <alignment horizontal="center"/>
    </xf>
    <xf numFmtId="0" fontId="16" fillId="0" borderId="0" xfId="0" applyFont="1" applyAlignment="1">
      <alignment horizontal="right"/>
    </xf>
    <xf numFmtId="0" fontId="9" fillId="0" borderId="0" xfId="0" applyFont="1" applyAlignment="1">
      <alignment vertical="center" wrapText="1"/>
    </xf>
    <xf numFmtId="164" fontId="9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2" fontId="15" fillId="3" borderId="0" xfId="0" applyNumberFormat="1" applyFont="1" applyFill="1" applyBorder="1" applyAlignment="1">
      <alignment horizontal="center"/>
    </xf>
    <xf numFmtId="0" fontId="10" fillId="0" borderId="0" xfId="2" applyFont="1" applyBorder="1" applyAlignment="1" applyProtection="1"/>
    <xf numFmtId="0" fontId="0" fillId="0" borderId="0" xfId="0" applyFont="1" applyAlignment="1">
      <alignment horizontal="left"/>
    </xf>
  </cellXfs>
  <cellStyles count="3">
    <cellStyle name="Currency" xfId="1" builtinId="4"/>
    <cellStyle name="Hyperlink 2" xfId="2" xr:uid="{AD9FB02F-A4D7-4C32-A43A-9566A71E49E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apidairproduct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0CE4D-F2B6-415D-91B0-AA84DF477020}">
  <sheetPr>
    <pageSetUpPr fitToPage="1"/>
  </sheetPr>
  <dimension ref="B1:K213"/>
  <sheetViews>
    <sheetView tabSelected="1" topLeftCell="B196" workbookViewId="0">
      <selection activeCell="K212" sqref="K212"/>
    </sheetView>
  </sheetViews>
  <sheetFormatPr defaultRowHeight="15" x14ac:dyDescent="0.25"/>
  <cols>
    <col min="1" max="1" width="0" style="28" hidden="1" customWidth="1"/>
    <col min="2" max="2" width="10.85546875" style="118" customWidth="1"/>
    <col min="3" max="3" width="8.42578125" style="24" customWidth="1"/>
    <col min="4" max="4" width="8" style="24" customWidth="1"/>
    <col min="5" max="5" width="6.5703125" style="27" customWidth="1"/>
    <col min="6" max="6" width="9.42578125" style="27" customWidth="1"/>
    <col min="7" max="8" width="9.140625" style="28" hidden="1" customWidth="1"/>
    <col min="9" max="9" width="9.140625" style="29" hidden="1" customWidth="1"/>
    <col min="10" max="10" width="9.140625" style="28" hidden="1" customWidth="1"/>
    <col min="11" max="11" width="138.85546875" style="28" bestFit="1" customWidth="1"/>
    <col min="12" max="16384" width="9.140625" style="28"/>
  </cols>
  <sheetData>
    <row r="1" spans="2:11" x14ac:dyDescent="0.25">
      <c r="B1" s="23" t="s">
        <v>0</v>
      </c>
      <c r="D1" s="25"/>
      <c r="E1" s="26"/>
      <c r="K1" s="30"/>
    </row>
    <row r="2" spans="2:11" x14ac:dyDescent="0.25">
      <c r="B2" s="25" t="s">
        <v>1</v>
      </c>
      <c r="C2" s="25"/>
      <c r="D2" s="25"/>
      <c r="E2" s="26"/>
      <c r="K2" s="30"/>
    </row>
    <row r="3" spans="2:11" x14ac:dyDescent="0.25">
      <c r="B3" s="23"/>
      <c r="C3" s="25"/>
      <c r="D3" s="25"/>
      <c r="K3" s="31" t="s">
        <v>387</v>
      </c>
    </row>
    <row r="4" spans="2:11" x14ac:dyDescent="0.25">
      <c r="B4" s="23"/>
      <c r="C4" s="25"/>
      <c r="D4" s="25"/>
      <c r="K4" s="31"/>
    </row>
    <row r="5" spans="2:11" ht="16.5" thickBot="1" x14ac:dyDescent="0.3">
      <c r="B5" s="23"/>
      <c r="C5" s="25" t="s">
        <v>2</v>
      </c>
      <c r="D5" s="25" t="s">
        <v>3</v>
      </c>
      <c r="E5" s="26"/>
      <c r="I5" s="29" t="s">
        <v>2</v>
      </c>
      <c r="K5" s="32" t="s">
        <v>4</v>
      </c>
    </row>
    <row r="6" spans="2:11" ht="15.75" thickBot="1" x14ac:dyDescent="0.3">
      <c r="B6" s="23"/>
      <c r="C6" s="25" t="s">
        <v>5</v>
      </c>
      <c r="D6" s="25" t="s">
        <v>6</v>
      </c>
      <c r="E6" s="33" t="s">
        <v>7</v>
      </c>
      <c r="F6" s="27" t="s">
        <v>8</v>
      </c>
      <c r="G6" s="28" t="s">
        <v>9</v>
      </c>
      <c r="H6" s="28" t="s">
        <v>10</v>
      </c>
      <c r="I6" s="29" t="s">
        <v>8</v>
      </c>
      <c r="K6" s="34" t="s">
        <v>11</v>
      </c>
    </row>
    <row r="7" spans="2:11" x14ac:dyDescent="0.25">
      <c r="B7" s="35" t="s">
        <v>12</v>
      </c>
      <c r="C7" s="36">
        <f>IFERROR(VLOOKUP(B7,Sheet2!A:D,3,FALSE),0)</f>
        <v>42.5</v>
      </c>
      <c r="D7" s="36">
        <f>IFERROR(VLOOKUP(B7,Sheet2!A:E,5,FALSE),0)</f>
        <v>25.49</v>
      </c>
      <c r="E7" s="37">
        <v>0</v>
      </c>
      <c r="F7" s="38">
        <f>D7*E7</f>
        <v>0</v>
      </c>
      <c r="G7" s="28">
        <f>IFERROR(VLOOKUP(B7,Sheet2!A:D,4,FALSE),0)</f>
        <v>0.7</v>
      </c>
      <c r="H7" s="28">
        <f>G7*E7</f>
        <v>0</v>
      </c>
      <c r="I7" s="29">
        <f>C7*E7</f>
        <v>0</v>
      </c>
      <c r="K7" s="39" t="str">
        <f>IFERROR(VLOOKUP(B7,Sheet2!A:D,2,FALSE),0)</f>
        <v>1/4" INLINE REGULATOR WITH GAUGE, 1/4" NPT PORTS    SMC</v>
      </c>
    </row>
    <row r="8" spans="2:11" x14ac:dyDescent="0.25">
      <c r="B8" s="40" t="s">
        <v>13</v>
      </c>
      <c r="C8" s="41">
        <f>IFERROR(VLOOKUP(B8,Sheet2!A:D,3,FALSE),0)</f>
        <v>53.16</v>
      </c>
      <c r="D8" s="41">
        <f>IFERROR(VLOOKUP(B8,Sheet2!A:E,5,FALSE),0)</f>
        <v>31.9</v>
      </c>
      <c r="E8" s="42">
        <v>0</v>
      </c>
      <c r="F8" s="43">
        <f t="shared" ref="F8:F33" si="0">D8*E8</f>
        <v>0</v>
      </c>
      <c r="G8" s="28">
        <f>IFERROR(VLOOKUP(B8,Sheet2!A:D,4,FALSE),0)</f>
        <v>1.1200000000000001</v>
      </c>
      <c r="H8" s="28">
        <f t="shared" ref="H8:H33" si="1">G8*E8</f>
        <v>0</v>
      </c>
      <c r="I8" s="29">
        <f t="shared" ref="I8:I71" si="2">C8*E8</f>
        <v>0</v>
      </c>
      <c r="K8" s="44" t="str">
        <f>IFERROR(VLOOKUP(B8,Sheet2!A:D,2,FALSE),0)</f>
        <v>3/8" INLINE REGULATOR WITH GAUGE, 3/8" NPT PORTS (AIR 3000-03)</v>
      </c>
    </row>
    <row r="9" spans="2:11" x14ac:dyDescent="0.25">
      <c r="B9" s="40" t="s">
        <v>14</v>
      </c>
      <c r="C9" s="41">
        <f>IFERROR(VLOOKUP(B9,Sheet2!A:D,3,FALSE),0)</f>
        <v>68.819999999999993</v>
      </c>
      <c r="D9" s="41">
        <f>IFERROR(VLOOKUP(B9,Sheet2!A:E,5,FALSE),0)</f>
        <v>41.28</v>
      </c>
      <c r="E9" s="42">
        <v>0</v>
      </c>
      <c r="F9" s="43">
        <f t="shared" si="0"/>
        <v>0</v>
      </c>
      <c r="G9" s="28">
        <f>IFERROR(VLOOKUP(B9,Sheet2!A:D,4,FALSE),0)</f>
        <v>2.27</v>
      </c>
      <c r="H9" s="28">
        <f t="shared" si="1"/>
        <v>0</v>
      </c>
      <c r="I9" s="29">
        <f t="shared" si="2"/>
        <v>0</v>
      </c>
      <c r="K9" s="44" t="str">
        <f>IFERROR(VLOOKUP(B9,Sheet2!A:D,2,FALSE),0)</f>
        <v>1/2" INLINE REGULATOR WITH GAUGE, 1/2" NPT PORTS</v>
      </c>
    </row>
    <row r="10" spans="2:11" x14ac:dyDescent="0.25">
      <c r="B10" s="45"/>
      <c r="C10" s="41">
        <f>IFERROR(VLOOKUP(B10,Sheet2!A:D,3,FALSE),0)</f>
        <v>0</v>
      </c>
      <c r="D10" s="41">
        <f>IFERROR(VLOOKUP(B10,Sheet2!A:E,5,FALSE),0)</f>
        <v>0</v>
      </c>
      <c r="E10" s="42">
        <v>0</v>
      </c>
      <c r="F10" s="43">
        <f t="shared" si="0"/>
        <v>0</v>
      </c>
      <c r="G10" s="28">
        <f>IFERROR(VLOOKUP(B10,Sheet2!A:D,4,FALSE),0)</f>
        <v>0</v>
      </c>
      <c r="H10" s="28">
        <f t="shared" si="1"/>
        <v>0</v>
      </c>
      <c r="I10" s="29">
        <f t="shared" si="2"/>
        <v>0</v>
      </c>
      <c r="K10" s="46">
        <f>IFERROR(VLOOKUP(B10,Sheet2!A:D,2,FALSE),0)</f>
        <v>0</v>
      </c>
    </row>
    <row r="11" spans="2:11" x14ac:dyDescent="0.25">
      <c r="B11" s="40" t="s">
        <v>15</v>
      </c>
      <c r="C11" s="41">
        <f>IFERROR(VLOOKUP(B11,Sheet2!A:D,3,FALSE),0)</f>
        <v>52.91</v>
      </c>
      <c r="D11" s="41">
        <f>IFERROR(VLOOKUP(B11,Sheet2!A:E,5,FALSE),0)</f>
        <v>31.74</v>
      </c>
      <c r="E11" s="42">
        <v>0</v>
      </c>
      <c r="F11" s="43">
        <f t="shared" si="0"/>
        <v>0</v>
      </c>
      <c r="G11" s="28">
        <f>IFERROR(VLOOKUP(B11,Sheet2!A:D,4,FALSE),0)</f>
        <v>1.48</v>
      </c>
      <c r="H11" s="28">
        <f t="shared" si="1"/>
        <v>0</v>
      </c>
      <c r="I11" s="29">
        <f t="shared" si="2"/>
        <v>0</v>
      </c>
      <c r="K11" s="44" t="str">
        <f>IFERROR(VLOOKUP(B11,Sheet2!A:D,2,FALSE),0)</f>
        <v>3/8" FILTER REGULATOR UNIT WITH GAUGE, 3/8"  NPT PORTS</v>
      </c>
    </row>
    <row r="12" spans="2:11" x14ac:dyDescent="0.25">
      <c r="B12" s="40" t="s">
        <v>16</v>
      </c>
      <c r="C12" s="41">
        <f>IFERROR(VLOOKUP(B12,Sheet2!A:D,3,FALSE),0)</f>
        <v>77.16</v>
      </c>
      <c r="D12" s="41">
        <f>IFERROR(VLOOKUP(B12,Sheet2!A:E,5,FALSE),0)</f>
        <v>46.29</v>
      </c>
      <c r="E12" s="42">
        <v>0</v>
      </c>
      <c r="F12" s="43">
        <f t="shared" si="0"/>
        <v>0</v>
      </c>
      <c r="G12" s="28">
        <f>IFERROR(VLOOKUP(B12,Sheet2!A:D,4,FALSE),0)</f>
        <v>3.08</v>
      </c>
      <c r="H12" s="28">
        <f t="shared" si="1"/>
        <v>0</v>
      </c>
      <c r="I12" s="29">
        <f t="shared" si="2"/>
        <v>0</v>
      </c>
      <c r="K12" s="44" t="str">
        <f>IFERROR(VLOOKUP(B12,Sheet2!A:D,2,FALSE),0)</f>
        <v>1/2" FILTER REGULATOR UNIT WITH GAUGE, 1/2"  NPT PORTS</v>
      </c>
    </row>
    <row r="13" spans="2:11" x14ac:dyDescent="0.25">
      <c r="B13" s="40" t="s">
        <v>17</v>
      </c>
      <c r="C13" s="41">
        <f>IFERROR(VLOOKUP(B13,Sheet2!A:D,3,FALSE),0)</f>
        <v>99.21</v>
      </c>
      <c r="D13" s="41">
        <f>IFERROR(VLOOKUP(B13,Sheet2!A:E,5,FALSE),0)</f>
        <v>59.52</v>
      </c>
      <c r="E13" s="42">
        <v>0</v>
      </c>
      <c r="F13" s="43">
        <f t="shared" si="0"/>
        <v>0</v>
      </c>
      <c r="G13" s="28">
        <f>IFERROR(VLOOKUP(B13,Sheet2!A:D,4,FALSE),0)</f>
        <v>3.15</v>
      </c>
      <c r="H13" s="28">
        <f t="shared" si="1"/>
        <v>0</v>
      </c>
      <c r="I13" s="29">
        <f t="shared" si="2"/>
        <v>0</v>
      </c>
      <c r="K13" s="44" t="str">
        <f>IFERROR(VLOOKUP(B13,Sheet2!A:D,2,FALSE),0)</f>
        <v>3/4" FILTER REGULATOR UNIT WITH GAUGE, 3/4"  NPT PORTS</v>
      </c>
    </row>
    <row r="14" spans="2:11" x14ac:dyDescent="0.25">
      <c r="B14" s="40" t="s">
        <v>18</v>
      </c>
      <c r="C14" s="41">
        <f>IFERROR(VLOOKUP(B14,Sheet2!A:D,3,FALSE),0)</f>
        <v>110.2</v>
      </c>
      <c r="D14" s="41">
        <f>IFERROR(VLOOKUP(B14,Sheet2!A:E,5,FALSE),0)</f>
        <v>66.12</v>
      </c>
      <c r="E14" s="42">
        <v>0</v>
      </c>
      <c r="F14" s="43">
        <f t="shared" si="0"/>
        <v>0</v>
      </c>
      <c r="G14" s="28">
        <f>IFERROR(VLOOKUP(B14,Sheet2!A:D,4,FALSE),0)</f>
        <v>4.6399999999999997</v>
      </c>
      <c r="H14" s="28">
        <f t="shared" si="1"/>
        <v>0</v>
      </c>
      <c r="I14" s="29">
        <f t="shared" si="2"/>
        <v>0</v>
      </c>
      <c r="K14" s="44" t="str">
        <f>IFERROR(VLOOKUP(B14,Sheet2!A:D,2,FALSE),0)</f>
        <v>1" FILTER REGULATOR UNIT WITH GAUGE, 1"  NPT PORTS</v>
      </c>
    </row>
    <row r="15" spans="2:11" x14ac:dyDescent="0.25">
      <c r="B15" s="45"/>
      <c r="C15" s="41">
        <f>IFERROR(VLOOKUP(B15,Sheet2!A:D,3,FALSE),0)</f>
        <v>0</v>
      </c>
      <c r="D15" s="41">
        <f>IFERROR(VLOOKUP(B15,Sheet2!A:E,5,FALSE),0)</f>
        <v>0</v>
      </c>
      <c r="E15" s="42">
        <v>0</v>
      </c>
      <c r="F15" s="43">
        <f t="shared" si="0"/>
        <v>0</v>
      </c>
      <c r="G15" s="28">
        <f>IFERROR(VLOOKUP(B15,Sheet2!A:D,4,FALSE),0)</f>
        <v>0</v>
      </c>
      <c r="H15" s="28">
        <f t="shared" si="1"/>
        <v>0</v>
      </c>
      <c r="I15" s="29">
        <f t="shared" si="2"/>
        <v>0</v>
      </c>
      <c r="K15" s="46">
        <f>IFERROR(VLOOKUP(B15,Sheet2!A:D,2,FALSE),0)</f>
        <v>0</v>
      </c>
    </row>
    <row r="16" spans="2:11" x14ac:dyDescent="0.25">
      <c r="B16" s="40" t="s">
        <v>19</v>
      </c>
      <c r="C16" s="41">
        <f>IFERROR(VLOOKUP(B16,Sheet2!A:D,3,FALSE),0)</f>
        <v>38.58</v>
      </c>
      <c r="D16" s="41">
        <f>IFERROR(VLOOKUP(B16,Sheet2!A:E,5,FALSE),0)</f>
        <v>23.14</v>
      </c>
      <c r="E16" s="42">
        <v>0</v>
      </c>
      <c r="F16" s="43">
        <f t="shared" si="0"/>
        <v>0</v>
      </c>
      <c r="G16" s="28">
        <f>IFERROR(VLOOKUP(B16,Sheet2!A:D,4,FALSE),0)</f>
        <v>0.74</v>
      </c>
      <c r="H16" s="28">
        <f t="shared" si="1"/>
        <v>0</v>
      </c>
      <c r="I16" s="29">
        <f t="shared" si="2"/>
        <v>0</v>
      </c>
      <c r="K16" s="44" t="str">
        <f>IFERROR(VLOOKUP(B16,Sheet2!A:D,2,FALSE),0)</f>
        <v>LUBRICATOR UNIT , 3/8"  NPT PORTS  (AIL3000-03)  with bracket</v>
      </c>
    </row>
    <row r="17" spans="2:11" x14ac:dyDescent="0.25">
      <c r="B17" s="40" t="s">
        <v>20</v>
      </c>
      <c r="C17" s="41">
        <f>IFERROR(VLOOKUP(B17,Sheet2!A:D,3,FALSE),0)</f>
        <v>44.09</v>
      </c>
      <c r="D17" s="41">
        <f>IFERROR(VLOOKUP(B17,Sheet2!A:E,5,FALSE),0)</f>
        <v>26.45</v>
      </c>
      <c r="E17" s="42">
        <v>0</v>
      </c>
      <c r="F17" s="43">
        <f t="shared" si="0"/>
        <v>0</v>
      </c>
      <c r="G17" s="28">
        <f>IFERROR(VLOOKUP(B17,Sheet2!A:D,4,FALSE),0)</f>
        <v>1.4</v>
      </c>
      <c r="H17" s="28">
        <f t="shared" si="1"/>
        <v>0</v>
      </c>
      <c r="I17" s="29">
        <f t="shared" si="2"/>
        <v>0</v>
      </c>
      <c r="K17" s="44" t="str">
        <f>IFERROR(VLOOKUP(B17,Sheet2!A:D,2,FALSE),0)</f>
        <v>LUBRICATOR UNIT , 1/2"  NPT PORTS  (AIL4000-04) with bracket</v>
      </c>
    </row>
    <row r="18" spans="2:11" x14ac:dyDescent="0.25">
      <c r="B18" s="40" t="s">
        <v>21</v>
      </c>
      <c r="C18" s="41">
        <f>IFERROR(VLOOKUP(B18,Sheet2!A:D,3,FALSE),0)</f>
        <v>55.11</v>
      </c>
      <c r="D18" s="41">
        <f>IFERROR(VLOOKUP(B18,Sheet2!A:E,5,FALSE),0)</f>
        <v>33.06</v>
      </c>
      <c r="E18" s="42">
        <v>0</v>
      </c>
      <c r="F18" s="43">
        <f t="shared" si="0"/>
        <v>0</v>
      </c>
      <c r="G18" s="28">
        <f>IFERROR(VLOOKUP(B18,Sheet2!A:D,4,FALSE),0)</f>
        <v>1.54</v>
      </c>
      <c r="H18" s="28">
        <f t="shared" si="1"/>
        <v>0</v>
      </c>
      <c r="I18" s="29">
        <f t="shared" si="2"/>
        <v>0</v>
      </c>
      <c r="K18" s="44" t="str">
        <f>IFERROR(VLOOKUP(B18,Sheet2!A:D,2,FALSE),0)</f>
        <v>LUBRICATOR UNIT , 3/4"  NPT PORTS  (AIL4000-06)  with bracket</v>
      </c>
    </row>
    <row r="19" spans="2:11" x14ac:dyDescent="0.25">
      <c r="B19" s="45"/>
      <c r="C19" s="41">
        <f>IFERROR(VLOOKUP(B19,Sheet2!A:D,3,FALSE),0)</f>
        <v>0</v>
      </c>
      <c r="D19" s="41">
        <f>IFERROR(VLOOKUP(B19,Sheet2!A:E,5,FALSE),0)</f>
        <v>0</v>
      </c>
      <c r="E19" s="42">
        <v>0</v>
      </c>
      <c r="F19" s="43">
        <f t="shared" si="0"/>
        <v>0</v>
      </c>
      <c r="G19" s="28">
        <f>IFERROR(VLOOKUP(B19,Sheet2!A:D,4,FALSE),0)</f>
        <v>0</v>
      </c>
      <c r="H19" s="28">
        <f t="shared" si="1"/>
        <v>0</v>
      </c>
      <c r="I19" s="29">
        <f t="shared" si="2"/>
        <v>0</v>
      </c>
      <c r="K19" s="46">
        <f>IFERROR(VLOOKUP(B19,Sheet2!A:D,2,FALSE),0)</f>
        <v>0</v>
      </c>
    </row>
    <row r="20" spans="2:11" x14ac:dyDescent="0.25">
      <c r="B20" s="45" t="s">
        <v>22</v>
      </c>
      <c r="C20" s="41">
        <f>IFERROR(VLOOKUP(B20,Sheet2!A:D,3,FALSE),0)</f>
        <v>77.16</v>
      </c>
      <c r="D20" s="41">
        <f>IFERROR(VLOOKUP(B20,Sheet2!A:E,5,FALSE),0)</f>
        <v>46.29</v>
      </c>
      <c r="E20" s="42">
        <v>0</v>
      </c>
      <c r="F20" s="43">
        <f t="shared" si="0"/>
        <v>0</v>
      </c>
      <c r="G20" s="28">
        <f>IFERROR(VLOOKUP(B20,Sheet2!A:D,4,FALSE),0)</f>
        <v>2.21</v>
      </c>
      <c r="H20" s="28">
        <f t="shared" si="1"/>
        <v>0</v>
      </c>
      <c r="I20" s="29">
        <f t="shared" si="2"/>
        <v>0</v>
      </c>
      <c r="K20" s="44" t="str">
        <f>IFERROR(VLOOKUP(B20,Sheet2!A:D,2,FALSE),0)</f>
        <v>3/8" FILTER REGULATOR LUBRICATOR UNIT 3/8" NPT PORTS..(K93215, K30T, K91215)</v>
      </c>
    </row>
    <row r="21" spans="2:11" x14ac:dyDescent="0.25">
      <c r="B21" s="45" t="s">
        <v>23</v>
      </c>
      <c r="C21" s="41">
        <f>IFERROR(VLOOKUP(B21,Sheet2!A:D,3,FALSE),0)</f>
        <v>99.21</v>
      </c>
      <c r="D21" s="41">
        <f>IFERROR(VLOOKUP(B21,Sheet2!A:E,5,FALSE),0)</f>
        <v>59.52</v>
      </c>
      <c r="E21" s="42">
        <v>0</v>
      </c>
      <c r="F21" s="43">
        <f t="shared" si="0"/>
        <v>0</v>
      </c>
      <c r="G21" s="28">
        <f>IFERROR(VLOOKUP(B21,Sheet2!A:D,4,FALSE),0)</f>
        <v>4.78</v>
      </c>
      <c r="H21" s="28">
        <f t="shared" si="1"/>
        <v>0</v>
      </c>
      <c r="I21" s="29">
        <f t="shared" si="2"/>
        <v>0</v>
      </c>
      <c r="K21" s="44" t="str">
        <f>IFERROR(VLOOKUP(B21,Sheet2!A:D,2,FALSE),0)</f>
        <v>1/2" FILTER REGULATOR LUBRICATOR UNIT 1/2" NPT PORTS..(K93216, K40T, K91216)</v>
      </c>
    </row>
    <row r="22" spans="2:11" x14ac:dyDescent="0.25">
      <c r="B22" s="45" t="s">
        <v>24</v>
      </c>
      <c r="C22" s="41">
        <f>IFERROR(VLOOKUP(B22,Sheet2!A:D,3,FALSE),0)</f>
        <v>115.75</v>
      </c>
      <c r="D22" s="41">
        <f>IFERROR(VLOOKUP(B22,Sheet2!A:E,5,FALSE),0)</f>
        <v>69.45</v>
      </c>
      <c r="E22" s="42">
        <v>0</v>
      </c>
      <c r="F22" s="43">
        <f t="shared" si="0"/>
        <v>0</v>
      </c>
      <c r="G22" s="28">
        <f>IFERROR(VLOOKUP(B22,Sheet2!A:D,4,FALSE),0)</f>
        <v>5</v>
      </c>
      <c r="H22" s="28">
        <f t="shared" si="1"/>
        <v>0</v>
      </c>
      <c r="I22" s="29">
        <f t="shared" si="2"/>
        <v>0</v>
      </c>
      <c r="K22" s="44" t="str">
        <f>IFERROR(VLOOKUP(B22,Sheet2!A:D,2,FALSE),0)</f>
        <v>3/4" FILTER REGULATOR LUBRICATOR UNIT 3/4" NPT PORTS..(K93217,K50T, K91217)</v>
      </c>
    </row>
    <row r="23" spans="2:11" x14ac:dyDescent="0.25">
      <c r="B23" s="45"/>
      <c r="C23" s="41">
        <f>IFERROR(VLOOKUP(B23,Sheet2!A:D,3,FALSE),0)</f>
        <v>0</v>
      </c>
      <c r="D23" s="41">
        <f>IFERROR(VLOOKUP(B23,Sheet2!A:E,5,FALSE),0)</f>
        <v>0</v>
      </c>
      <c r="E23" s="42">
        <v>0</v>
      </c>
      <c r="F23" s="43">
        <f t="shared" si="0"/>
        <v>0</v>
      </c>
      <c r="G23" s="28">
        <f>IFERROR(VLOOKUP(B23,Sheet2!A:D,4,FALSE),0)</f>
        <v>0</v>
      </c>
      <c r="H23" s="28">
        <f t="shared" si="1"/>
        <v>0</v>
      </c>
      <c r="I23" s="29">
        <f t="shared" si="2"/>
        <v>0</v>
      </c>
      <c r="K23" s="46">
        <f>IFERROR(VLOOKUP(B23,Sheet2!A:D,2,FALSE),0)</f>
        <v>0</v>
      </c>
    </row>
    <row r="24" spans="2:11" x14ac:dyDescent="0.25">
      <c r="B24" s="45" t="s">
        <v>25</v>
      </c>
      <c r="C24" s="41">
        <f>IFERROR(VLOOKUP(B24,Sheet2!A:D,3,FALSE),0)</f>
        <v>125.11</v>
      </c>
      <c r="D24" s="41">
        <f>IFERROR(VLOOKUP(B24,Sheet2!A:E,5,FALSE),0)</f>
        <v>75.06</v>
      </c>
      <c r="E24" s="42">
        <v>0</v>
      </c>
      <c r="F24" s="43">
        <f t="shared" si="0"/>
        <v>0</v>
      </c>
      <c r="G24" s="28">
        <f>IFERROR(VLOOKUP(B24,Sheet2!A:D,4,FALSE),0)</f>
        <v>5</v>
      </c>
      <c r="H24" s="28">
        <f t="shared" si="1"/>
        <v>0</v>
      </c>
      <c r="I24" s="29">
        <f t="shared" si="2"/>
        <v>0</v>
      </c>
      <c r="K24" s="46" t="str">
        <f>IFERROR(VLOOKUP(B24,Sheet2!A:D,2,FALSE),0)</f>
        <v>1/2" VERTICAL FILTER REGULATOR  1/2"  NPT PORTS</v>
      </c>
    </row>
    <row r="25" spans="2:11" x14ac:dyDescent="0.25">
      <c r="B25" s="40" t="s">
        <v>26</v>
      </c>
      <c r="C25" s="41">
        <f>IFERROR(VLOOKUP(B25,Sheet2!A:D,3,FALSE),0)</f>
        <v>125.11</v>
      </c>
      <c r="D25" s="41">
        <f>IFERROR(VLOOKUP(B25,Sheet2!A:E,5,FALSE),0)</f>
        <v>75.06</v>
      </c>
      <c r="E25" s="42">
        <v>0</v>
      </c>
      <c r="F25" s="43">
        <f t="shared" si="0"/>
        <v>0</v>
      </c>
      <c r="G25" s="28">
        <f>IFERROR(VLOOKUP(B25,Sheet2!A:D,4,FALSE),0)</f>
        <v>5</v>
      </c>
      <c r="H25" s="28">
        <f t="shared" si="1"/>
        <v>0</v>
      </c>
      <c r="I25" s="29">
        <f t="shared" si="2"/>
        <v>0</v>
      </c>
      <c r="K25" s="44" t="str">
        <f>IFERROR(VLOOKUP(B25,Sheet2!A:D,2,FALSE),0)</f>
        <v>3/4" VERTICAL FILTER REGULATOR  3/4"  NPT PORTS</v>
      </c>
    </row>
    <row r="26" spans="2:11" x14ac:dyDescent="0.25">
      <c r="B26" s="45"/>
      <c r="C26" s="41">
        <f>IFERROR(VLOOKUP(B26,Sheet2!A:D,3,FALSE),0)</f>
        <v>0</v>
      </c>
      <c r="D26" s="41">
        <f>IFERROR(VLOOKUP(B26,Sheet2!A:E,5,FALSE),0)</f>
        <v>0</v>
      </c>
      <c r="E26" s="42">
        <v>0</v>
      </c>
      <c r="F26" s="43">
        <f t="shared" si="0"/>
        <v>0</v>
      </c>
      <c r="G26" s="28">
        <f>IFERROR(VLOOKUP(B26,Sheet2!A:D,4,FALSE),0)</f>
        <v>0</v>
      </c>
      <c r="H26" s="28">
        <f t="shared" si="1"/>
        <v>0</v>
      </c>
      <c r="I26" s="29">
        <f t="shared" si="2"/>
        <v>0</v>
      </c>
      <c r="K26" s="46">
        <f>IFERROR(VLOOKUP(B26,Sheet2!A:D,2,FALSE),0)</f>
        <v>0</v>
      </c>
    </row>
    <row r="27" spans="2:11" x14ac:dyDescent="0.25">
      <c r="B27" s="40" t="s">
        <v>27</v>
      </c>
      <c r="C27" s="41">
        <f>IFERROR(VLOOKUP(B27,Sheet2!A:D,3,FALSE),0)</f>
        <v>24.24</v>
      </c>
      <c r="D27" s="41">
        <f>IFERROR(VLOOKUP(B27,Sheet2!A:E,5,FALSE),0)</f>
        <v>14.54</v>
      </c>
      <c r="E27" s="42">
        <v>0</v>
      </c>
      <c r="F27" s="43">
        <f t="shared" si="0"/>
        <v>0</v>
      </c>
      <c r="G27" s="28">
        <f>IFERROR(VLOOKUP(B27,Sheet2!A:D,4,FALSE),0)</f>
        <v>0.75</v>
      </c>
      <c r="H27" s="28">
        <f t="shared" si="1"/>
        <v>0</v>
      </c>
      <c r="I27" s="29">
        <f t="shared" si="2"/>
        <v>0</v>
      </c>
      <c r="K27" s="44" t="str">
        <f>IFERROR(VLOOKUP(B27,Sheet2!A:D,2,FALSE),0)</f>
        <v>AIR FILTER UNIT , 3/8"  NPT PORTS  (AF3000-03) with bracket</v>
      </c>
    </row>
    <row r="28" spans="2:11" x14ac:dyDescent="0.25">
      <c r="B28" s="40" t="s">
        <v>28</v>
      </c>
      <c r="C28" s="41">
        <f>IFERROR(VLOOKUP(B28,Sheet2!A:D,3,FALSE),0)</f>
        <v>33.06</v>
      </c>
      <c r="D28" s="41">
        <f>IFERROR(VLOOKUP(B28,Sheet2!A:E,5,FALSE),0)</f>
        <v>19.829999999999998</v>
      </c>
      <c r="E28" s="42">
        <v>0</v>
      </c>
      <c r="F28" s="43">
        <f t="shared" si="0"/>
        <v>0</v>
      </c>
      <c r="G28" s="28">
        <f>IFERROR(VLOOKUP(B28,Sheet2!A:D,4,FALSE),0)</f>
        <v>1.43</v>
      </c>
      <c r="H28" s="28">
        <f t="shared" si="1"/>
        <v>0</v>
      </c>
      <c r="I28" s="29">
        <f t="shared" si="2"/>
        <v>0</v>
      </c>
      <c r="K28" s="44" t="str">
        <f>IFERROR(VLOOKUP(B28,Sheet2!A:D,2,FALSE),0)</f>
        <v>AIR FILTER UNIT , 1/2"  NPT PORTS  (AF4000-04) with bracket</v>
      </c>
    </row>
    <row r="29" spans="2:11" x14ac:dyDescent="0.25">
      <c r="B29" s="40" t="s">
        <v>29</v>
      </c>
      <c r="C29" s="41">
        <f>IFERROR(VLOOKUP(B29,Sheet2!A:D,3,FALSE),0)</f>
        <v>38.58</v>
      </c>
      <c r="D29" s="41">
        <f>IFERROR(VLOOKUP(B29,Sheet2!A:E,5,FALSE),0)</f>
        <v>23.14</v>
      </c>
      <c r="E29" s="42">
        <v>0</v>
      </c>
      <c r="F29" s="43">
        <f t="shared" si="0"/>
        <v>0</v>
      </c>
      <c r="G29" s="28">
        <f>IFERROR(VLOOKUP(B29,Sheet2!A:D,4,FALSE),0)</f>
        <v>2</v>
      </c>
      <c r="H29" s="28">
        <f t="shared" si="1"/>
        <v>0</v>
      </c>
      <c r="I29" s="29">
        <f t="shared" si="2"/>
        <v>0</v>
      </c>
      <c r="K29" s="44" t="str">
        <f>IFERROR(VLOOKUP(B29,Sheet2!A:D,2,FALSE),0)</f>
        <v>AIR FILTER UNIT , 3/4"  NPT PORTS  (AF4000-06) with bracket</v>
      </c>
    </row>
    <row r="30" spans="2:11" x14ac:dyDescent="0.25">
      <c r="B30" s="45"/>
      <c r="C30" s="41">
        <f>IFERROR(VLOOKUP(B30,Sheet2!A:D,3,FALSE),0)</f>
        <v>0</v>
      </c>
      <c r="D30" s="41">
        <f>IFERROR(VLOOKUP(B30,Sheet2!A:E,5,FALSE),0)</f>
        <v>0</v>
      </c>
      <c r="E30" s="42">
        <v>0</v>
      </c>
      <c r="F30" s="43">
        <f t="shared" si="0"/>
        <v>0</v>
      </c>
      <c r="G30" s="28">
        <f>IFERROR(VLOOKUP(B30,Sheet2!A:D,4,FALSE),0)</f>
        <v>0</v>
      </c>
      <c r="H30" s="28">
        <f t="shared" si="1"/>
        <v>0</v>
      </c>
      <c r="I30" s="29">
        <f t="shared" si="2"/>
        <v>0</v>
      </c>
      <c r="K30" s="46">
        <f>IFERROR(VLOOKUP(B30,Sheet2!A:D,2,FALSE),0)</f>
        <v>0</v>
      </c>
    </row>
    <row r="31" spans="2:11" x14ac:dyDescent="0.25">
      <c r="B31" s="45" t="s">
        <v>30</v>
      </c>
      <c r="C31" s="41">
        <f>IFERROR(VLOOKUP(B31,Sheet2!A:D,3,FALSE),0)</f>
        <v>6.35</v>
      </c>
      <c r="D31" s="41">
        <f>IFERROR(VLOOKUP(B31,Sheet2!A:E,5,FALSE),0)</f>
        <v>3.81</v>
      </c>
      <c r="E31" s="42">
        <v>0</v>
      </c>
      <c r="F31" s="43">
        <f t="shared" si="0"/>
        <v>0</v>
      </c>
      <c r="G31" s="28">
        <f>IFERROR(VLOOKUP(B31,Sheet2!A:D,4,FALSE),0)</f>
        <v>0.04</v>
      </c>
      <c r="H31" s="28">
        <f t="shared" si="1"/>
        <v>0</v>
      </c>
      <c r="I31" s="29">
        <f t="shared" si="2"/>
        <v>0</v>
      </c>
      <c r="K31" s="46" t="str">
        <f>IFERROR(VLOOKUP(B31,Sheet2!A:D,2,FALSE),0)</f>
        <v>FILTER ONLY FOR K93215 3/8</v>
      </c>
    </row>
    <row r="32" spans="2:11" x14ac:dyDescent="0.25">
      <c r="B32" s="45" t="s">
        <v>31</v>
      </c>
      <c r="C32" s="41">
        <f>IFERROR(VLOOKUP(B32,Sheet2!A:D,3,FALSE),0)</f>
        <v>9.09</v>
      </c>
      <c r="D32" s="41">
        <f>IFERROR(VLOOKUP(B32,Sheet2!A:E,5,FALSE),0)</f>
        <v>5.46</v>
      </c>
      <c r="E32" s="42">
        <v>0</v>
      </c>
      <c r="F32" s="43">
        <f t="shared" si="0"/>
        <v>0</v>
      </c>
      <c r="G32" s="28">
        <f>IFERROR(VLOOKUP(B32,Sheet2!A:D,4,FALSE),0)</f>
        <v>0.09</v>
      </c>
      <c r="H32" s="28">
        <f t="shared" si="1"/>
        <v>0</v>
      </c>
      <c r="I32" s="29">
        <f t="shared" si="2"/>
        <v>0</v>
      </c>
      <c r="K32" s="44" t="str">
        <f>IFERROR(VLOOKUP(B32,Sheet2!A:D,2,FALSE),0)</f>
        <v>FILTER ONLY FOR K93216 AND K93217 and K96075 Vert</v>
      </c>
    </row>
    <row r="33" spans="2:11" ht="15.75" thickBot="1" x14ac:dyDescent="0.3">
      <c r="B33" s="47" t="s">
        <v>32</v>
      </c>
      <c r="C33" s="48">
        <f>IFERROR(VLOOKUP(B33,Sheet2!A:D,3,FALSE),0)</f>
        <v>12</v>
      </c>
      <c r="D33" s="48">
        <f>IFERROR(VLOOKUP(B33,Sheet2!A:E,5,FALSE),0)</f>
        <v>7.2</v>
      </c>
      <c r="E33" s="49">
        <v>0</v>
      </c>
      <c r="F33" s="50">
        <f t="shared" si="0"/>
        <v>0</v>
      </c>
      <c r="G33" s="28">
        <f>IFERROR(VLOOKUP(B33,Sheet2!A:D,4,FALSE),0)</f>
        <v>0.15</v>
      </c>
      <c r="H33" s="28">
        <f t="shared" si="1"/>
        <v>0</v>
      </c>
      <c r="I33" s="29">
        <f t="shared" si="2"/>
        <v>0</v>
      </c>
      <c r="K33" s="51" t="str">
        <f>IFERROR(VLOOKUP(B33,Sheet2!A:D,2,FALSE),0)</f>
        <v>FILTER ONLY FOR K93218  1"</v>
      </c>
    </row>
    <row r="34" spans="2:11" ht="16.5" thickBot="1" x14ac:dyDescent="0.3">
      <c r="B34" s="52"/>
      <c r="C34" s="53"/>
      <c r="D34" s="53"/>
      <c r="E34" s="29"/>
      <c r="F34" s="24"/>
      <c r="G34" s="1"/>
      <c r="I34" s="29">
        <f t="shared" si="2"/>
        <v>0</v>
      </c>
      <c r="K34" s="32" t="s">
        <v>33</v>
      </c>
    </row>
    <row r="35" spans="2:11" x14ac:dyDescent="0.25">
      <c r="B35" s="54" t="s">
        <v>34</v>
      </c>
      <c r="C35" s="36">
        <f>IFERROR(VLOOKUP(B35,Sheet2!A:D,3,FALSE),0)</f>
        <v>225.4</v>
      </c>
      <c r="D35" s="36">
        <f>IFERROR(VLOOKUP(B35,Sheet2!A:E,5,FALSE),0)</f>
        <v>135.24</v>
      </c>
      <c r="E35" s="55">
        <v>0</v>
      </c>
      <c r="F35" s="38">
        <f t="shared" ref="F35:F40" si="3">D35*E35</f>
        <v>0</v>
      </c>
      <c r="G35" s="1">
        <f>IFERROR(VLOOKUP(B35,Sheet2!A:D,4,FALSE),0)</f>
        <v>35</v>
      </c>
      <c r="H35" s="28">
        <f t="shared" ref="H35:H40" si="4">G35*E35</f>
        <v>0</v>
      </c>
      <c r="I35" s="29">
        <f t="shared" si="2"/>
        <v>0</v>
      </c>
      <c r="K35" s="56" t="str">
        <f>IFERROR(VLOOKUP(B35,Sheet2!A:D,2,FALSE),0)</f>
        <v>Hose Reel,  3/8 X 50 FT, 1/2" inlet X 1/4" outlet</v>
      </c>
    </row>
    <row r="36" spans="2:11" x14ac:dyDescent="0.25">
      <c r="B36" s="40" t="s">
        <v>35</v>
      </c>
      <c r="C36" s="41">
        <f>IFERROR(VLOOKUP(B36,Sheet2!A:D,3,FALSE),0)</f>
        <v>308.26</v>
      </c>
      <c r="D36" s="41">
        <f>IFERROR(VLOOKUP(B36,Sheet2!A:E,5,FALSE),0)</f>
        <v>184.95</v>
      </c>
      <c r="E36" s="57">
        <v>0</v>
      </c>
      <c r="F36" s="43">
        <f t="shared" si="3"/>
        <v>0</v>
      </c>
      <c r="G36" s="1">
        <f>IFERROR(VLOOKUP(B36,Sheet2!A:D,4,FALSE),0)</f>
        <v>55</v>
      </c>
      <c r="H36" s="28">
        <f t="shared" si="4"/>
        <v>0</v>
      </c>
      <c r="I36" s="29">
        <f t="shared" si="2"/>
        <v>0</v>
      </c>
      <c r="K36" s="44" t="str">
        <f>IFERROR(VLOOKUP(B36,Sheet2!A:D,2,FALSE),0)</f>
        <v>Hose Reel,  3/8 X 75 FT, 1/2" inlet X 1/4" outlet</v>
      </c>
    </row>
    <row r="37" spans="2:11" x14ac:dyDescent="0.25">
      <c r="B37" s="40" t="s">
        <v>36</v>
      </c>
      <c r="C37" s="41">
        <f>IFERROR(VLOOKUP(B37,Sheet2!A:D,3,FALSE),0)</f>
        <v>273.52999999999997</v>
      </c>
      <c r="D37" s="41">
        <f>IFERROR(VLOOKUP(B37,Sheet2!A:E,5,FALSE),0)</f>
        <v>164.12</v>
      </c>
      <c r="E37" s="57">
        <v>0</v>
      </c>
      <c r="F37" s="43">
        <f t="shared" si="3"/>
        <v>0</v>
      </c>
      <c r="G37" s="1">
        <f>IFERROR(VLOOKUP(B37,Sheet2!A:D,4,FALSE),0)</f>
        <v>50</v>
      </c>
      <c r="H37" s="28">
        <f t="shared" si="4"/>
        <v>0</v>
      </c>
      <c r="I37" s="29">
        <f t="shared" si="2"/>
        <v>0</v>
      </c>
      <c r="K37" s="44" t="str">
        <f>IFERROR(VLOOKUP(B37,Sheet2!A:D,2,FALSE),0)</f>
        <v>Hose Reel,  1/2 X 50 FT, 1/2" inlet X 1/2" NPT outlet</v>
      </c>
    </row>
    <row r="38" spans="2:11" x14ac:dyDescent="0.25">
      <c r="B38" s="40" t="s">
        <v>37</v>
      </c>
      <c r="C38" s="41">
        <f>IFERROR(VLOOKUP(B38,Sheet2!A:D,3,FALSE),0)</f>
        <v>546.32000000000005</v>
      </c>
      <c r="D38" s="41">
        <f>IFERROR(VLOOKUP(B38,Sheet2!A:E,5,FALSE),0)</f>
        <v>327.79</v>
      </c>
      <c r="E38" s="57">
        <v>0</v>
      </c>
      <c r="F38" s="43">
        <f t="shared" si="3"/>
        <v>0</v>
      </c>
      <c r="G38" s="1">
        <f>IFERROR(VLOOKUP(B38,Sheet2!A:D,4,FALSE),0)</f>
        <v>75</v>
      </c>
      <c r="H38" s="28">
        <f t="shared" si="4"/>
        <v>0</v>
      </c>
      <c r="I38" s="29">
        <f t="shared" si="2"/>
        <v>0</v>
      </c>
      <c r="K38" s="44" t="str">
        <f>IFERROR(VLOOKUP(B38,Sheet2!A:D,2,FALSE),0)</f>
        <v>Hose Reel,  1/2 X 100 FT, 1/2" inlet X 1/2" NPT outlet</v>
      </c>
    </row>
    <row r="39" spans="2:11" x14ac:dyDescent="0.25">
      <c r="B39" s="40" t="s">
        <v>38</v>
      </c>
      <c r="C39" s="41">
        <f>IFERROR(VLOOKUP(B39,Sheet2!A:D,3,FALSE),0)</f>
        <v>55.11</v>
      </c>
      <c r="D39" s="41">
        <f>IFERROR(VLOOKUP(B39,Sheet2!A:E,5,FALSE),0)</f>
        <v>33.06</v>
      </c>
      <c r="E39" s="57">
        <v>0</v>
      </c>
      <c r="F39" s="43">
        <f t="shared" si="3"/>
        <v>0</v>
      </c>
      <c r="G39" s="1">
        <f>IFERROR(VLOOKUP(B39,Sheet2!A:D,4,FALSE),0)</f>
        <v>3.5</v>
      </c>
      <c r="H39" s="28">
        <f t="shared" si="4"/>
        <v>0</v>
      </c>
      <c r="I39" s="29">
        <f t="shared" si="2"/>
        <v>0</v>
      </c>
      <c r="K39" s="44" t="str">
        <f>IFERROR(VLOOKUP(B39,Sheet2!A:D,2,FALSE),0)</f>
        <v>SWIVEL BRACKET FOR R-03050</v>
      </c>
    </row>
    <row r="40" spans="2:11" ht="15.75" thickBot="1" x14ac:dyDescent="0.3">
      <c r="B40" s="47" t="s">
        <v>39</v>
      </c>
      <c r="C40" s="58">
        <f>IFERROR(VLOOKUP(B40,Sheet2!A:D,3,FALSE),0)</f>
        <v>62.99</v>
      </c>
      <c r="D40" s="58">
        <f>IFERROR(VLOOKUP(B40,Sheet2!A:E,5,FALSE),0)</f>
        <v>37.79</v>
      </c>
      <c r="E40" s="59">
        <v>0</v>
      </c>
      <c r="F40" s="50">
        <f t="shared" si="3"/>
        <v>0</v>
      </c>
      <c r="G40" s="1">
        <f>IFERROR(VLOOKUP(B40,Sheet2!A:D,4,FALSE),0)</f>
        <v>5</v>
      </c>
      <c r="H40" s="28">
        <f t="shared" si="4"/>
        <v>0</v>
      </c>
      <c r="I40" s="29">
        <f t="shared" si="2"/>
        <v>0</v>
      </c>
      <c r="K40" s="51" t="str">
        <f>IFERROR(VLOOKUP(B40,Sheet2!A:D,2,FALSE),0)</f>
        <v>SWIVEL BRACKET FOR R-03075  R-03050</v>
      </c>
    </row>
    <row r="41" spans="2:11" ht="16.5" thickBot="1" x14ac:dyDescent="0.3">
      <c r="B41" s="52"/>
      <c r="C41" s="53"/>
      <c r="D41" s="53"/>
      <c r="E41" s="26"/>
      <c r="F41" s="24"/>
      <c r="I41" s="29">
        <f t="shared" si="2"/>
        <v>0</v>
      </c>
      <c r="K41" s="60" t="s">
        <v>40</v>
      </c>
    </row>
    <row r="42" spans="2:11" x14ac:dyDescent="0.25">
      <c r="B42" s="54" t="s">
        <v>41</v>
      </c>
      <c r="C42" s="36">
        <f>IFERROR(VLOOKUP(B42,Sheet2!A:D,3,FALSE),0)</f>
        <v>9.8699999999999992</v>
      </c>
      <c r="D42" s="36">
        <f>IFERROR(VLOOKUP(B42,Sheet2!A:E,5,FALSE),0)</f>
        <v>5.92</v>
      </c>
      <c r="E42" s="37">
        <v>0</v>
      </c>
      <c r="F42" s="38">
        <f t="shared" ref="F42:F53" si="5">D42*E42</f>
        <v>0</v>
      </c>
      <c r="G42" s="28">
        <f>IFERROR(VLOOKUP(B42,Sheet2!A:D,4,FALSE),0)</f>
        <v>0.32</v>
      </c>
      <c r="H42" s="28">
        <f t="shared" ref="H42:H53" si="6">G42*E42</f>
        <v>0</v>
      </c>
      <c r="I42" s="29">
        <f t="shared" si="2"/>
        <v>0</v>
      </c>
      <c r="K42" s="56" t="str">
        <f>IFERROR(VLOOKUP(B42,Sheet2!A:D,2,FALSE),0)</f>
        <v>1/4" Female NPT  Safety Quick Coupler   30 CFM  TYPE M</v>
      </c>
    </row>
    <row r="43" spans="2:11" x14ac:dyDescent="0.25">
      <c r="B43" s="40" t="s">
        <v>42</v>
      </c>
      <c r="C43" s="41">
        <f>IFERROR(VLOOKUP(B43,Sheet2!A:D,3,FALSE),0)</f>
        <v>9.91</v>
      </c>
      <c r="D43" s="41">
        <f>IFERROR(VLOOKUP(B43,Sheet2!A:E,5,FALSE),0)</f>
        <v>5.94</v>
      </c>
      <c r="E43" s="42">
        <v>0</v>
      </c>
      <c r="F43" s="43">
        <f t="shared" si="5"/>
        <v>0</v>
      </c>
      <c r="G43" s="28">
        <f>IFERROR(VLOOKUP(B43,Sheet2!A:D,4,FALSE),0)</f>
        <v>0.25</v>
      </c>
      <c r="H43" s="28">
        <f t="shared" si="6"/>
        <v>0</v>
      </c>
      <c r="I43" s="29">
        <f t="shared" si="2"/>
        <v>0</v>
      </c>
      <c r="K43" s="44" t="str">
        <f>IFERROR(VLOOKUP(B43,Sheet2!A:D,2,FALSE),0)</f>
        <v>1/4" Male NPT  Safety Quick Coupler       30 CFM  TYPE M</v>
      </c>
    </row>
    <row r="44" spans="2:11" x14ac:dyDescent="0.25">
      <c r="B44" s="40" t="s">
        <v>43</v>
      </c>
      <c r="C44" s="41">
        <f>IFERROR(VLOOKUP(B44,Sheet2!A:D,3,FALSE),0)</f>
        <v>11.01</v>
      </c>
      <c r="D44" s="41">
        <f>IFERROR(VLOOKUP(B44,Sheet2!A:E,5,FALSE),0)</f>
        <v>6.6</v>
      </c>
      <c r="E44" s="42">
        <v>0</v>
      </c>
      <c r="F44" s="43">
        <f t="shared" si="5"/>
        <v>0</v>
      </c>
      <c r="G44" s="28">
        <f>IFERROR(VLOOKUP(B44,Sheet2!A:D,4,FALSE),0)</f>
        <v>0.32</v>
      </c>
      <c r="H44" s="28">
        <f t="shared" si="6"/>
        <v>0</v>
      </c>
      <c r="I44" s="29">
        <f t="shared" si="2"/>
        <v>0</v>
      </c>
      <c r="K44" s="44" t="str">
        <f>IFERROR(VLOOKUP(B44,Sheet2!A:D,2,FALSE),0)</f>
        <v>1/2" Male NPT  Safety Quick Coupler    30 CFM  TYPE M</v>
      </c>
    </row>
    <row r="45" spans="2:11" x14ac:dyDescent="0.25">
      <c r="B45" s="45"/>
      <c r="C45" s="41">
        <f>IFERROR(VLOOKUP(B45,Sheet2!A:D,3,FALSE),0)</f>
        <v>0</v>
      </c>
      <c r="D45" s="41">
        <f>IFERROR(VLOOKUP(B45,Sheet2!A:E,5,FALSE),0)</f>
        <v>0</v>
      </c>
      <c r="E45" s="42">
        <v>0</v>
      </c>
      <c r="F45" s="43">
        <f t="shared" si="5"/>
        <v>0</v>
      </c>
      <c r="G45" s="28">
        <f>IFERROR(VLOOKUP(B45,Sheet2!A:D,4,FALSE),0)</f>
        <v>0</v>
      </c>
      <c r="H45" s="28">
        <f t="shared" si="6"/>
        <v>0</v>
      </c>
      <c r="I45" s="29">
        <f t="shared" si="2"/>
        <v>0</v>
      </c>
      <c r="K45" s="46">
        <f>IFERROR(VLOOKUP(B45,Sheet2!A:D,2,FALSE),0)</f>
        <v>0</v>
      </c>
    </row>
    <row r="46" spans="2:11" x14ac:dyDescent="0.25">
      <c r="B46" s="45" t="s">
        <v>44</v>
      </c>
      <c r="C46" s="41">
        <f>IFERROR(VLOOKUP(B46,Sheet2!A:D,3,FALSE),0)</f>
        <v>7.71</v>
      </c>
      <c r="D46" s="41">
        <f>IFERROR(VLOOKUP(B46,Sheet2!A:E,5,FALSE),0)</f>
        <v>4.62</v>
      </c>
      <c r="E46" s="42">
        <v>0</v>
      </c>
      <c r="F46" s="43">
        <f t="shared" si="5"/>
        <v>0</v>
      </c>
      <c r="G46" s="28">
        <f>IFERROR(VLOOKUP(B46,Sheet2!A:D,4,FALSE),0)</f>
        <v>0.25</v>
      </c>
      <c r="H46" s="28">
        <f t="shared" si="6"/>
        <v>0</v>
      </c>
      <c r="I46" s="29">
        <f t="shared" si="2"/>
        <v>0</v>
      </c>
      <c r="K46" s="44" t="str">
        <f>IFERROR(VLOOKUP(B46,Sheet2!A:D,2,FALSE),0)</f>
        <v>COUPLER, 1/4" FEMALE NPT PUSH TO CONNECT INDUSTRIAL STYLE 30 CFM BODY</v>
      </c>
    </row>
    <row r="47" spans="2:11" x14ac:dyDescent="0.25">
      <c r="B47" s="45" t="s">
        <v>45</v>
      </c>
      <c r="C47" s="41">
        <f>IFERROR(VLOOKUP(B47,Sheet2!A:D,3,FALSE),0)</f>
        <v>7.71</v>
      </c>
      <c r="D47" s="41">
        <f>IFERROR(VLOOKUP(B47,Sheet2!A:E,5,FALSE),0)</f>
        <v>4.62</v>
      </c>
      <c r="E47" s="42">
        <v>0</v>
      </c>
      <c r="F47" s="43">
        <f t="shared" si="5"/>
        <v>0</v>
      </c>
      <c r="G47" s="28">
        <f>IFERROR(VLOOKUP(B47,Sheet2!A:D,4,FALSE),0)</f>
        <v>0.22</v>
      </c>
      <c r="H47" s="28">
        <f t="shared" si="6"/>
        <v>0</v>
      </c>
      <c r="I47" s="29">
        <f t="shared" si="2"/>
        <v>0</v>
      </c>
      <c r="K47" s="44" t="str">
        <f>IFERROR(VLOOKUP(B47,Sheet2!A:D,2,FALSE),0)</f>
        <v>COUPLER, 1/4" MALE NPT PUSH TO CONNECT INDUSTRIAL STYLE 30 CFM BODY</v>
      </c>
    </row>
    <row r="48" spans="2:11" x14ac:dyDescent="0.25">
      <c r="B48" s="45" t="s">
        <v>46</v>
      </c>
      <c r="C48" s="41">
        <f>IFERROR(VLOOKUP(B48,Sheet2!A:D,3,FALSE),0)</f>
        <v>8.81</v>
      </c>
      <c r="D48" s="41">
        <f>IFERROR(VLOOKUP(B48,Sheet2!A:E,5,FALSE),0)</f>
        <v>5.28</v>
      </c>
      <c r="E48" s="42">
        <v>0</v>
      </c>
      <c r="F48" s="43">
        <f t="shared" si="5"/>
        <v>0</v>
      </c>
      <c r="G48" s="28">
        <f>IFERROR(VLOOKUP(B48,Sheet2!A:D,4,FALSE),0)</f>
        <v>0.28999999999999998</v>
      </c>
      <c r="H48" s="28">
        <f t="shared" si="6"/>
        <v>0</v>
      </c>
      <c r="I48" s="29">
        <f t="shared" si="2"/>
        <v>0</v>
      </c>
      <c r="K48" s="44" t="str">
        <f>IFERROR(VLOOKUP(B48,Sheet2!A:D,2,FALSE),0)</f>
        <v>COUPLER, 1/2" MALE NPT PUSH TO CONNECT INDUSTRIAL STYLE 30 CFM BODY</v>
      </c>
    </row>
    <row r="49" spans="2:11" x14ac:dyDescent="0.25">
      <c r="B49" s="45"/>
      <c r="C49" s="41">
        <f>IFERROR(VLOOKUP(B49,Sheet2!A:D,3,FALSE),0)</f>
        <v>0</v>
      </c>
      <c r="D49" s="41">
        <f>IFERROR(VLOOKUP(B49,Sheet2!A:E,5,FALSE),0)</f>
        <v>0</v>
      </c>
      <c r="E49" s="42">
        <v>0</v>
      </c>
      <c r="F49" s="43">
        <f t="shared" si="5"/>
        <v>0</v>
      </c>
      <c r="G49" s="28">
        <f>IFERROR(VLOOKUP(B49,Sheet2!A:D,4,FALSE),0)</f>
        <v>0</v>
      </c>
      <c r="H49" s="28">
        <f t="shared" si="6"/>
        <v>0</v>
      </c>
      <c r="I49" s="29">
        <f t="shared" si="2"/>
        <v>0</v>
      </c>
      <c r="K49" s="46">
        <f>IFERROR(VLOOKUP(B49,Sheet2!A:D,2,FALSE),0)</f>
        <v>0</v>
      </c>
    </row>
    <row r="50" spans="2:11" x14ac:dyDescent="0.25">
      <c r="B50" s="40" t="s">
        <v>47</v>
      </c>
      <c r="C50" s="41">
        <f>IFERROR(VLOOKUP(B50,Sheet2!A:D,3,FALSE),0)</f>
        <v>19.28</v>
      </c>
      <c r="D50" s="41">
        <f>IFERROR(VLOOKUP(B50,Sheet2!A:E,5,FALSE),0)</f>
        <v>11.57</v>
      </c>
      <c r="E50" s="42">
        <v>0</v>
      </c>
      <c r="F50" s="43">
        <f t="shared" si="5"/>
        <v>0</v>
      </c>
      <c r="G50" s="28">
        <f>IFERROR(VLOOKUP(B50,Sheet2!A:D,4,FALSE),0)</f>
        <v>0.32</v>
      </c>
      <c r="H50" s="28">
        <f t="shared" si="6"/>
        <v>0</v>
      </c>
      <c r="I50" s="29">
        <f t="shared" si="2"/>
        <v>0</v>
      </c>
      <c r="K50" s="44" t="str">
        <f>IFERROR(VLOOKUP(B50,Sheet2!A:D,2,FALSE),0)</f>
        <v>COUPLER,  3/8" MALE NPT THREAD, SAFETY PUSH BUTTON, INDUSTRIAL STYLE, 70 CFM BODY</v>
      </c>
    </row>
    <row r="51" spans="2:11" x14ac:dyDescent="0.25">
      <c r="B51" s="40" t="s">
        <v>48</v>
      </c>
      <c r="C51" s="41">
        <f>IFERROR(VLOOKUP(B51,Sheet2!A:D,3,FALSE),0)</f>
        <v>19.239999999999998</v>
      </c>
      <c r="D51" s="41">
        <f>IFERROR(VLOOKUP(B51,Sheet2!A:E,5,FALSE),0)</f>
        <v>11.54</v>
      </c>
      <c r="E51" s="42">
        <v>0</v>
      </c>
      <c r="F51" s="43">
        <f t="shared" si="5"/>
        <v>0</v>
      </c>
      <c r="G51" s="28">
        <f>IFERROR(VLOOKUP(B51,Sheet2!A:D,4,FALSE),0)</f>
        <v>0.32</v>
      </c>
      <c r="H51" s="28">
        <f t="shared" si="6"/>
        <v>0</v>
      </c>
      <c r="I51" s="29">
        <f t="shared" si="2"/>
        <v>0</v>
      </c>
      <c r="K51" s="44" t="str">
        <f>IFERROR(VLOOKUP(B51,Sheet2!A:D,2,FALSE),0)</f>
        <v>COUPLER,  3/8" FEMALE NPT THREAD, SAFETY PUSH BUTTON, INDUSTRIAL STYLE, 70 CFM BODY</v>
      </c>
    </row>
    <row r="52" spans="2:11" x14ac:dyDescent="0.25">
      <c r="B52" s="40" t="s">
        <v>49</v>
      </c>
      <c r="C52" s="41">
        <f>IFERROR(VLOOKUP(B52,Sheet2!A:D,3,FALSE),0)</f>
        <v>19.829999999999998</v>
      </c>
      <c r="D52" s="41">
        <f>IFERROR(VLOOKUP(B52,Sheet2!A:E,5,FALSE),0)</f>
        <v>11.89</v>
      </c>
      <c r="E52" s="42">
        <v>0</v>
      </c>
      <c r="F52" s="43">
        <f t="shared" si="5"/>
        <v>0</v>
      </c>
      <c r="G52" s="28">
        <f>IFERROR(VLOOKUP(B52,Sheet2!A:D,4,FALSE),0)</f>
        <v>0.38</v>
      </c>
      <c r="H52" s="28">
        <f t="shared" si="6"/>
        <v>0</v>
      </c>
      <c r="I52" s="29">
        <f t="shared" si="2"/>
        <v>0</v>
      </c>
      <c r="K52" s="44" t="str">
        <f>IFERROR(VLOOKUP(B52,Sheet2!A:D,2,FALSE),0)</f>
        <v>1/2" Male NPT  Safety Quick Coupler   70 CFM  TYPE H</v>
      </c>
    </row>
    <row r="53" spans="2:11" ht="15.75" thickBot="1" x14ac:dyDescent="0.3">
      <c r="B53" s="47" t="s">
        <v>50</v>
      </c>
      <c r="C53" s="48">
        <f>IFERROR(VLOOKUP(B53,Sheet2!A:D,3,FALSE),0)</f>
        <v>19.79</v>
      </c>
      <c r="D53" s="48">
        <f>IFERROR(VLOOKUP(B53,Sheet2!A:E,5,FALSE),0)</f>
        <v>11.87</v>
      </c>
      <c r="E53" s="49">
        <v>0</v>
      </c>
      <c r="F53" s="50">
        <f t="shared" si="5"/>
        <v>0</v>
      </c>
      <c r="G53" s="28">
        <f>IFERROR(VLOOKUP(B53,Sheet2!A:D,4,FALSE),0)</f>
        <v>0.38</v>
      </c>
      <c r="H53" s="28">
        <f t="shared" si="6"/>
        <v>0</v>
      </c>
      <c r="I53" s="29">
        <f t="shared" si="2"/>
        <v>0</v>
      </c>
      <c r="K53" s="51" t="str">
        <f>IFERROR(VLOOKUP(B53,Sheet2!A:D,2,FALSE),0)</f>
        <v>COUPLER,  1/2" FEMALE NPT THREAD, SAFETY PUSH BUTTON, INDUSTRIAL STYLE, 70 CFM BODY</v>
      </c>
    </row>
    <row r="54" spans="2:11" ht="15.75" thickBot="1" x14ac:dyDescent="0.3">
      <c r="B54" s="23"/>
      <c r="C54" s="25"/>
      <c r="D54" s="25"/>
      <c r="E54" s="26"/>
      <c r="F54" s="24"/>
      <c r="I54" s="29">
        <f t="shared" si="2"/>
        <v>0</v>
      </c>
      <c r="K54" s="61" t="s">
        <v>51</v>
      </c>
    </row>
    <row r="55" spans="2:11" x14ac:dyDescent="0.25">
      <c r="B55" s="54" t="s">
        <v>52</v>
      </c>
      <c r="C55" s="36">
        <f>IFERROR(VLOOKUP(B55,Sheet2!A:D,3,FALSE),0)</f>
        <v>1.0900000000000001</v>
      </c>
      <c r="D55" s="36">
        <f>IFERROR(VLOOKUP(B55,Sheet2!A:E,5,FALSE),0)</f>
        <v>0.65</v>
      </c>
      <c r="E55" s="55">
        <v>0</v>
      </c>
      <c r="F55" s="38">
        <f t="shared" ref="F55:F63" si="7">D55*E55</f>
        <v>0</v>
      </c>
      <c r="G55" s="28">
        <f>IFERROR(VLOOKUP(B55,Sheet2!A:D,4,FALSE),0)</f>
        <v>0.05</v>
      </c>
      <c r="H55" s="28">
        <f t="shared" ref="H55:H63" si="8">G55*E55</f>
        <v>0</v>
      </c>
      <c r="I55" s="29">
        <f t="shared" si="2"/>
        <v>0</v>
      </c>
      <c r="K55" s="56" t="str">
        <f>IFERROR(VLOOKUP(B55,Sheet2!A:D,2,FALSE),0)</f>
        <v>PLUG, 1/4" MALE NPT, INDUSTRIAL STYLE, FITS 30 CFM BODY</v>
      </c>
    </row>
    <row r="56" spans="2:11" x14ac:dyDescent="0.25">
      <c r="B56" s="40" t="s">
        <v>53</v>
      </c>
      <c r="C56" s="41">
        <f>IFERROR(VLOOKUP(B56,Sheet2!A:D,3,FALSE),0)</f>
        <v>1.0900000000000001</v>
      </c>
      <c r="D56" s="41">
        <f>IFERROR(VLOOKUP(B56,Sheet2!A:E,5,FALSE),0)</f>
        <v>0.65</v>
      </c>
      <c r="E56" s="57">
        <v>0</v>
      </c>
      <c r="F56" s="43">
        <f t="shared" si="7"/>
        <v>0</v>
      </c>
      <c r="G56" s="28">
        <f>IFERROR(VLOOKUP(B56,Sheet2!A:D,4,FALSE),0)</f>
        <v>0.05</v>
      </c>
      <c r="H56" s="28">
        <f t="shared" si="8"/>
        <v>0</v>
      </c>
      <c r="I56" s="29">
        <f t="shared" si="2"/>
        <v>0</v>
      </c>
      <c r="K56" s="44" t="str">
        <f>IFERROR(VLOOKUP(B56,Sheet2!A:D,2,FALSE),0)</f>
        <v>PLUG, 1/4" FEMALE NPT, INDUSTRIAL STYLE, FITS 30 CFM BODY</v>
      </c>
    </row>
    <row r="57" spans="2:11" x14ac:dyDescent="0.25">
      <c r="B57" s="40" t="s">
        <v>54</v>
      </c>
      <c r="C57" s="41">
        <f>IFERROR(VLOOKUP(B57,Sheet2!A:D,3,FALSE),0)</f>
        <v>5.5</v>
      </c>
      <c r="D57" s="41">
        <f>IFERROR(VLOOKUP(B57,Sheet2!A:E,5,FALSE),0)</f>
        <v>3.3</v>
      </c>
      <c r="E57" s="57">
        <v>0</v>
      </c>
      <c r="F57" s="43">
        <f t="shared" si="7"/>
        <v>0</v>
      </c>
      <c r="G57" s="28">
        <f>IFERROR(VLOOKUP(B57,Sheet2!A:D,4,FALSE),0)</f>
        <v>0.32</v>
      </c>
      <c r="H57" s="28">
        <f t="shared" si="8"/>
        <v>0</v>
      </c>
      <c r="I57" s="29">
        <f t="shared" si="2"/>
        <v>0</v>
      </c>
      <c r="K57" s="44" t="str">
        <f>IFERROR(VLOOKUP(B57,Sheet2!A:D,2,FALSE),0)</f>
        <v>Quick Coupler Plug Pack,, 1/4 npt (3) Male and (3) Female 30CFM   M</v>
      </c>
    </row>
    <row r="58" spans="2:11" x14ac:dyDescent="0.25">
      <c r="B58" s="40" t="s">
        <v>55</v>
      </c>
      <c r="C58" s="41">
        <f>IFERROR(VLOOKUP(B58,Sheet2!A:D,3,FALSE),0)</f>
        <v>3.3</v>
      </c>
      <c r="D58" s="41">
        <f>IFERROR(VLOOKUP(B58,Sheet2!A:E,5,FALSE),0)</f>
        <v>1.98</v>
      </c>
      <c r="E58" s="57">
        <v>0</v>
      </c>
      <c r="F58" s="43">
        <f t="shared" si="7"/>
        <v>0</v>
      </c>
      <c r="G58" s="28">
        <f>IFERROR(VLOOKUP(B58,Sheet2!A:D,4,FALSE),0)</f>
        <v>0.06</v>
      </c>
      <c r="H58" s="28">
        <f t="shared" si="8"/>
        <v>0</v>
      </c>
      <c r="I58" s="29">
        <f t="shared" si="2"/>
        <v>0</v>
      </c>
      <c r="K58" s="44" t="str">
        <f>IFERROR(VLOOKUP(B58,Sheet2!A:D,2,FALSE),0)</f>
        <v>PLUG,  1/4" MALE NPT THREAD, SAFETY PUSH BUTTON, INDUSTRIAL STYLE, 70 CFM BODY</v>
      </c>
    </row>
    <row r="59" spans="2:11" x14ac:dyDescent="0.25">
      <c r="B59" s="40" t="s">
        <v>56</v>
      </c>
      <c r="C59" s="41">
        <f>IFERROR(VLOOKUP(B59,Sheet2!A:D,3,FALSE),0)</f>
        <v>3.26</v>
      </c>
      <c r="D59" s="41">
        <f>IFERROR(VLOOKUP(B59,Sheet2!A:E,5,FALSE),0)</f>
        <v>1.96</v>
      </c>
      <c r="E59" s="57">
        <v>0</v>
      </c>
      <c r="F59" s="43">
        <f t="shared" si="7"/>
        <v>0</v>
      </c>
      <c r="G59" s="28">
        <f>IFERROR(VLOOKUP(B59,Sheet2!A:D,4,FALSE),0)</f>
        <v>0.06</v>
      </c>
      <c r="H59" s="28">
        <f t="shared" si="8"/>
        <v>0</v>
      </c>
      <c r="I59" s="29">
        <f t="shared" si="2"/>
        <v>0</v>
      </c>
      <c r="K59" s="44" t="str">
        <f>IFERROR(VLOOKUP(B59,Sheet2!A:D,2,FALSE),0)</f>
        <v>PLUG,  1/4" FEMALE NPT THREAD, SAFETY PUSH BUTTON, INDUSTRIAL STYLE, 70 CFM BODY</v>
      </c>
    </row>
    <row r="60" spans="2:11" x14ac:dyDescent="0.25">
      <c r="B60" s="40" t="s">
        <v>57</v>
      </c>
      <c r="C60" s="41">
        <f>IFERROR(VLOOKUP(B60,Sheet2!A:D,3,FALSE),0)</f>
        <v>4.4000000000000004</v>
      </c>
      <c r="D60" s="41">
        <f>IFERROR(VLOOKUP(B60,Sheet2!A:E,5,FALSE),0)</f>
        <v>2.64</v>
      </c>
      <c r="E60" s="57">
        <v>0</v>
      </c>
      <c r="F60" s="43">
        <f t="shared" si="7"/>
        <v>0</v>
      </c>
      <c r="G60" s="28">
        <f>IFERROR(VLOOKUP(B60,Sheet2!A:D,4,FALSE),0)</f>
        <v>0.12</v>
      </c>
      <c r="H60" s="28">
        <f t="shared" si="8"/>
        <v>0</v>
      </c>
      <c r="I60" s="29">
        <f t="shared" si="2"/>
        <v>0</v>
      </c>
      <c r="K60" s="44" t="str">
        <f>IFERROR(VLOOKUP(B60,Sheet2!A:D,2,FALSE),0)</f>
        <v>PLUG,  3/8" MALE NPT THREAD, SAFETY PUSH BUTTON, INDUSTRIAL STYLE, 70 CFM BODY</v>
      </c>
    </row>
    <row r="61" spans="2:11" x14ac:dyDescent="0.25">
      <c r="B61" s="40" t="s">
        <v>58</v>
      </c>
      <c r="C61" s="41">
        <f>IFERROR(VLOOKUP(B61,Sheet2!A:D,3,FALSE),0)</f>
        <v>4.3600000000000003</v>
      </c>
      <c r="D61" s="41">
        <f>IFERROR(VLOOKUP(B61,Sheet2!A:E,5,FALSE),0)</f>
        <v>2.62</v>
      </c>
      <c r="E61" s="57">
        <v>0</v>
      </c>
      <c r="F61" s="43">
        <f t="shared" si="7"/>
        <v>0</v>
      </c>
      <c r="G61" s="28">
        <f>IFERROR(VLOOKUP(B61,Sheet2!A:D,4,FALSE),0)</f>
        <v>0.12</v>
      </c>
      <c r="H61" s="28">
        <f t="shared" si="8"/>
        <v>0</v>
      </c>
      <c r="I61" s="29">
        <f t="shared" si="2"/>
        <v>0</v>
      </c>
      <c r="K61" s="44" t="str">
        <f>IFERROR(VLOOKUP(B61,Sheet2!A:D,2,FALSE),0)</f>
        <v>PLUG,  3/8" FEMALE NPT THREAD, SAFETY PUSH BUTTON, INDUSTRIAL STYLE, 70 CFM BODY</v>
      </c>
    </row>
    <row r="62" spans="2:11" x14ac:dyDescent="0.25">
      <c r="B62" s="40" t="s">
        <v>59</v>
      </c>
      <c r="C62" s="41">
        <f>IFERROR(VLOOKUP(B62,Sheet2!A:D,3,FALSE),0)</f>
        <v>4.9000000000000004</v>
      </c>
      <c r="D62" s="41">
        <f>IFERROR(VLOOKUP(B62,Sheet2!A:E,5,FALSE),0)</f>
        <v>2.94</v>
      </c>
      <c r="E62" s="57">
        <v>0</v>
      </c>
      <c r="F62" s="43">
        <f t="shared" si="7"/>
        <v>0</v>
      </c>
      <c r="G62" s="28">
        <f>IFERROR(VLOOKUP(B62,Sheet2!A:D,4,FALSE),0)</f>
        <v>0.19</v>
      </c>
      <c r="H62" s="28">
        <f t="shared" si="8"/>
        <v>0</v>
      </c>
      <c r="I62" s="29">
        <f t="shared" si="2"/>
        <v>0</v>
      </c>
      <c r="K62" s="44" t="str">
        <f>IFERROR(VLOOKUP(B62,Sheet2!A:D,2,FALSE),0)</f>
        <v>PLUG,  1/2" MALE NPT THREAD, SAFETY PUSH BUTTON, INDUSTRIAL STYLE, 70 CFM BODY</v>
      </c>
    </row>
    <row r="63" spans="2:11" ht="15.75" thickBot="1" x14ac:dyDescent="0.3">
      <c r="B63" s="47" t="s">
        <v>60</v>
      </c>
      <c r="C63" s="48">
        <f>IFERROR(VLOOKUP(B63,Sheet2!A:D,3,FALSE),0)</f>
        <v>4.95</v>
      </c>
      <c r="D63" s="48">
        <f>IFERROR(VLOOKUP(B63,Sheet2!A:E,5,FALSE),0)</f>
        <v>2.97</v>
      </c>
      <c r="E63" s="59">
        <v>0</v>
      </c>
      <c r="F63" s="50">
        <f t="shared" si="7"/>
        <v>0</v>
      </c>
      <c r="G63" s="28">
        <f>IFERROR(VLOOKUP(B63,Sheet2!A:D,4,FALSE),0)</f>
        <v>0.19</v>
      </c>
      <c r="H63" s="28">
        <f t="shared" si="8"/>
        <v>0</v>
      </c>
      <c r="I63" s="29">
        <f t="shared" si="2"/>
        <v>0</v>
      </c>
      <c r="K63" s="51" t="str">
        <f>IFERROR(VLOOKUP(B63,Sheet2!A:D,2,FALSE),0)</f>
        <v>PLUG,  1/2" FEMALE NPT THREAD, SAFETY PUSH BUTTON, INDUSTRIAL STYLE, 70 CFM BODY</v>
      </c>
    </row>
    <row r="64" spans="2:11" ht="16.5" thickBot="1" x14ac:dyDescent="0.3">
      <c r="B64" s="23"/>
      <c r="C64" s="25"/>
      <c r="D64" s="25"/>
      <c r="E64" s="26"/>
      <c r="F64" s="24"/>
      <c r="I64" s="29">
        <f t="shared" si="2"/>
        <v>0</v>
      </c>
      <c r="K64" s="32" t="s">
        <v>61</v>
      </c>
    </row>
    <row r="65" spans="2:11" x14ac:dyDescent="0.25">
      <c r="B65" s="54" t="s">
        <v>62</v>
      </c>
      <c r="C65" s="36">
        <f>IFERROR(VLOOKUP(B65,Sheet2!A:D,3,FALSE),0)</f>
        <v>1.8</v>
      </c>
      <c r="D65" s="36">
        <f>IFERROR(VLOOKUP(B65,Sheet2!A:E,5,FALSE),0)</f>
        <v>1.08</v>
      </c>
      <c r="E65" s="55">
        <v>0</v>
      </c>
      <c r="F65" s="38">
        <f t="shared" ref="F65:F68" si="9">D65*E65</f>
        <v>0</v>
      </c>
      <c r="G65" s="28">
        <f>IFERROR(VLOOKUP(B65,Sheet2!A:D,4,FALSE),0)</f>
        <v>0</v>
      </c>
      <c r="H65" s="28">
        <f t="shared" ref="H65:H68" si="10">G65*E65</f>
        <v>0</v>
      </c>
      <c r="I65" s="29">
        <f t="shared" si="2"/>
        <v>0</v>
      </c>
      <c r="K65" s="56" t="str">
        <f>IFERROR(VLOOKUP(B65,Sheet2!A:D,2,FALSE),0)</f>
        <v>COMPRESSED AIR PIPE LABEL,  BLUE, WITH DIRECTION ARROW, cut off unused direction arrow during installation,  1" x 7-1/2",   EACH</v>
      </c>
    </row>
    <row r="66" spans="2:11" x14ac:dyDescent="0.25">
      <c r="B66" s="40" t="s">
        <v>63</v>
      </c>
      <c r="C66" s="41">
        <f>IFERROR(VLOOKUP(B66,Sheet2!A:D,3,FALSE),0)</f>
        <v>60.07</v>
      </c>
      <c r="D66" s="41">
        <f>IFERROR(VLOOKUP(B66,Sheet2!A:E,5,FALSE),0)</f>
        <v>36.049999999999997</v>
      </c>
      <c r="E66" s="57">
        <v>0</v>
      </c>
      <c r="F66" s="43">
        <f t="shared" si="9"/>
        <v>0</v>
      </c>
      <c r="G66" s="28">
        <f>IFERROR(VLOOKUP(B66,Sheet2!A:D,4,FALSE),0)</f>
        <v>1.61</v>
      </c>
      <c r="H66" s="28">
        <f t="shared" si="10"/>
        <v>0</v>
      </c>
      <c r="I66" s="29">
        <f t="shared" si="2"/>
        <v>0</v>
      </c>
      <c r="K66" s="44" t="str">
        <f>IFERROR(VLOOKUP(B66,Sheet2!A:D,2,FALSE),0)</f>
        <v>AUTO TANK DRAIN, ELECTRIC, 1/2" MALE NPT INLET, 1/4 FEMALE NPT OUTLET  ports,  115 volt, 1-45 minute cycle time, 1-10 second blow down time,  with cord,  6 ft long</v>
      </c>
    </row>
    <row r="67" spans="2:11" x14ac:dyDescent="0.25">
      <c r="B67" s="40" t="s">
        <v>64</v>
      </c>
      <c r="C67" s="41">
        <f>IFERROR(VLOOKUP(B67,Sheet2!A:D,3,FALSE),0)</f>
        <v>120.16</v>
      </c>
      <c r="D67" s="41">
        <f>IFERROR(VLOOKUP(B67,Sheet2!A:E,5,FALSE),0)</f>
        <v>72.09</v>
      </c>
      <c r="E67" s="57">
        <v>0</v>
      </c>
      <c r="F67" s="43">
        <f t="shared" si="9"/>
        <v>0</v>
      </c>
      <c r="G67" s="28">
        <f>IFERROR(VLOOKUP(B67,Sheet2!A:D,4,FALSE),0)</f>
        <v>1.5</v>
      </c>
      <c r="H67" s="28">
        <f t="shared" si="10"/>
        <v>0</v>
      </c>
      <c r="I67" s="29">
        <f t="shared" si="2"/>
        <v>0</v>
      </c>
      <c r="K67" s="44" t="str">
        <f>IFERROR(VLOOKUP(B67,Sheet2!A:D,2,FALSE),0)</f>
        <v>COMPRESSOR SHUT OFF VALVE, 110 VOLT, 3/4 FEMALE NPT</v>
      </c>
    </row>
    <row r="68" spans="2:11" ht="15.75" thickBot="1" x14ac:dyDescent="0.3">
      <c r="B68" s="47" t="s">
        <v>65</v>
      </c>
      <c r="C68" s="48">
        <f>IFERROR(VLOOKUP(B68,Sheet2!A:D,3,FALSE),0)</f>
        <v>24.24</v>
      </c>
      <c r="D68" s="48">
        <f>IFERROR(VLOOKUP(B68,Sheet2!A:E,5,FALSE),0)</f>
        <v>14.54</v>
      </c>
      <c r="E68" s="59">
        <v>0</v>
      </c>
      <c r="F68" s="50">
        <f t="shared" si="9"/>
        <v>0</v>
      </c>
      <c r="G68" s="28">
        <f>IFERROR(VLOOKUP(B68,Sheet2!A:D,4,FALSE),0)</f>
        <v>1.1299999999999999</v>
      </c>
      <c r="H68" s="28">
        <f t="shared" si="10"/>
        <v>0</v>
      </c>
      <c r="I68" s="29">
        <f t="shared" si="2"/>
        <v>0</v>
      </c>
      <c r="K68" s="51" t="str">
        <f>IFERROR(VLOOKUP(B68,Sheet2!A:D,2,FALSE),0)</f>
        <v>VIBRATION PAD RUBBER/CORK..  SET OF 4,        4 X 4 X 1</v>
      </c>
    </row>
    <row r="69" spans="2:11" ht="16.5" thickBot="1" x14ac:dyDescent="0.3">
      <c r="B69" s="23"/>
      <c r="C69" s="25"/>
      <c r="D69" s="25"/>
      <c r="E69" s="26"/>
      <c r="F69" s="24"/>
      <c r="I69" s="29">
        <f t="shared" si="2"/>
        <v>0</v>
      </c>
      <c r="K69" s="32" t="s">
        <v>66</v>
      </c>
    </row>
    <row r="70" spans="2:11" x14ac:dyDescent="0.25">
      <c r="B70" s="54" t="s">
        <v>67</v>
      </c>
      <c r="C70" s="36">
        <f>IFERROR(VLOOKUP(B70,Sheet2!A:D,3,FALSE),0)</f>
        <v>71.08</v>
      </c>
      <c r="D70" s="36">
        <f>IFERROR(VLOOKUP(B70,Sheet2!A:E,5,FALSE),0)</f>
        <v>42.65</v>
      </c>
      <c r="E70" s="55">
        <v>0</v>
      </c>
      <c r="F70" s="38">
        <f t="shared" ref="F70:F82" si="11">D70*E70</f>
        <v>0</v>
      </c>
      <c r="G70" s="28">
        <f>IFERROR(VLOOKUP(B70,Sheet2!A:D,4,FALSE),0)</f>
        <v>1.8</v>
      </c>
      <c r="H70" s="28">
        <f t="shared" ref="H70:H82" si="12">G70*E70</f>
        <v>0</v>
      </c>
      <c r="I70" s="29">
        <f t="shared" si="2"/>
        <v>0</v>
      </c>
      <c r="K70" s="56" t="str">
        <f>IFERROR(VLOOKUP(B70,Sheet2!A:D,2,FALSE),0)</f>
        <v>1/2 MANIFOLD X (4) 1/4 OUTLETS</v>
      </c>
    </row>
    <row r="71" spans="2:11" x14ac:dyDescent="0.25">
      <c r="B71" s="40" t="s">
        <v>68</v>
      </c>
      <c r="C71" s="41">
        <f>IFERROR(VLOOKUP(B71,Sheet2!A:D,3,FALSE),0)</f>
        <v>75.69</v>
      </c>
      <c r="D71" s="41">
        <f>IFERROR(VLOOKUP(B71,Sheet2!A:E,5,FALSE),0)</f>
        <v>45.4</v>
      </c>
      <c r="E71" s="57">
        <v>0</v>
      </c>
      <c r="F71" s="43">
        <f t="shared" si="11"/>
        <v>0</v>
      </c>
      <c r="G71" s="28">
        <f>IFERROR(VLOOKUP(B71,Sheet2!A:D,4,FALSE),0)</f>
        <v>2.2400000000000002</v>
      </c>
      <c r="H71" s="28">
        <f t="shared" si="12"/>
        <v>0</v>
      </c>
      <c r="I71" s="29">
        <f t="shared" si="2"/>
        <v>0</v>
      </c>
      <c r="K71" s="44" t="str">
        <f>IFERROR(VLOOKUP(B71,Sheet2!A:D,2,FALSE),0)</f>
        <v>1/2 MANIFOLD X (5) 1/4 OUTLETS</v>
      </c>
    </row>
    <row r="72" spans="2:11" x14ac:dyDescent="0.25">
      <c r="B72" s="40" t="s">
        <v>69</v>
      </c>
      <c r="C72" s="41">
        <f>IFERROR(VLOOKUP(B72,Sheet2!A:D,3,FALSE),0)</f>
        <v>90.98</v>
      </c>
      <c r="D72" s="41">
        <f>IFERROR(VLOOKUP(B72,Sheet2!A:E,5,FALSE),0)</f>
        <v>54.59</v>
      </c>
      <c r="E72" s="57">
        <v>0</v>
      </c>
      <c r="F72" s="43">
        <f t="shared" si="11"/>
        <v>0</v>
      </c>
      <c r="G72" s="28">
        <f>IFERROR(VLOOKUP(B72,Sheet2!A:D,4,FALSE),0)</f>
        <v>1.1200000000000001</v>
      </c>
      <c r="H72" s="28">
        <f t="shared" si="12"/>
        <v>0</v>
      </c>
      <c r="I72" s="29">
        <f t="shared" ref="I72:I135" si="13">C72*E72</f>
        <v>0</v>
      </c>
      <c r="K72" s="44" t="str">
        <f>IFERROR(VLOOKUP(B72,Sheet2!A:D,2,FALSE),0)</f>
        <v>1/2 MANIFOLD X (4) 1/2 OUTLETS</v>
      </c>
    </row>
    <row r="73" spans="2:11" x14ac:dyDescent="0.25">
      <c r="B73" s="45" t="s">
        <v>70</v>
      </c>
      <c r="C73" s="41">
        <f>IFERROR(VLOOKUP(B73,Sheet2!A:D,3,FALSE),0)</f>
        <v>106.29</v>
      </c>
      <c r="D73" s="41">
        <f>IFERROR(VLOOKUP(B73,Sheet2!A:E,5,FALSE),0)</f>
        <v>63.76</v>
      </c>
      <c r="E73" s="57">
        <v>0</v>
      </c>
      <c r="F73" s="43">
        <f t="shared" si="11"/>
        <v>0</v>
      </c>
      <c r="G73" s="28">
        <f>IFERROR(VLOOKUP(B73,Sheet2!A:D,4,FALSE),0)</f>
        <v>2.16</v>
      </c>
      <c r="H73" s="28">
        <f t="shared" si="12"/>
        <v>0</v>
      </c>
      <c r="I73" s="29">
        <f t="shared" si="13"/>
        <v>0</v>
      </c>
      <c r="K73" s="44" t="str">
        <f>IFERROR(VLOOKUP(B73,Sheet2!A:D,2,FALSE),0)</f>
        <v>1/2 MANIFOLD X (5) 1/2 OUTLETS</v>
      </c>
    </row>
    <row r="74" spans="2:11" x14ac:dyDescent="0.25">
      <c r="B74" s="40" t="s">
        <v>71</v>
      </c>
      <c r="C74" s="41">
        <f>IFERROR(VLOOKUP(B74,Sheet2!A:D,3,FALSE),0)</f>
        <v>94.58</v>
      </c>
      <c r="D74" s="41">
        <f>IFERROR(VLOOKUP(B74,Sheet2!A:E,5,FALSE),0)</f>
        <v>56.75</v>
      </c>
      <c r="E74" s="57">
        <v>0</v>
      </c>
      <c r="F74" s="43">
        <f t="shared" si="11"/>
        <v>0</v>
      </c>
      <c r="G74" s="28">
        <f>IFERROR(VLOOKUP(B74,Sheet2!A:D,4,FALSE),0)</f>
        <v>3.1</v>
      </c>
      <c r="H74" s="28">
        <f t="shared" si="12"/>
        <v>0</v>
      </c>
      <c r="I74" s="29">
        <f t="shared" si="13"/>
        <v>0</v>
      </c>
      <c r="K74" s="44" t="str">
        <f>IFERROR(VLOOKUP(B74,Sheet2!A:D,2,FALSE),0)</f>
        <v>3/4 MANIFOLD X (3) 1/2 OUTLETS</v>
      </c>
    </row>
    <row r="75" spans="2:11" x14ac:dyDescent="0.25">
      <c r="B75" s="40" t="s">
        <v>72</v>
      </c>
      <c r="C75" s="41">
        <f>IFERROR(VLOOKUP(B75,Sheet2!A:D,3,FALSE),0)</f>
        <v>106.29</v>
      </c>
      <c r="D75" s="41">
        <f>IFERROR(VLOOKUP(B75,Sheet2!A:E,5,FALSE),0)</f>
        <v>63.76</v>
      </c>
      <c r="E75" s="57">
        <v>0</v>
      </c>
      <c r="F75" s="43">
        <f t="shared" si="11"/>
        <v>0</v>
      </c>
      <c r="G75" s="28">
        <f>IFERROR(VLOOKUP(B75,Sheet2!A:D,4,FALSE),0)</f>
        <v>4.09</v>
      </c>
      <c r="H75" s="28">
        <f t="shared" si="12"/>
        <v>0</v>
      </c>
      <c r="I75" s="29">
        <f t="shared" si="13"/>
        <v>0</v>
      </c>
      <c r="K75" s="44" t="str">
        <f>IFERROR(VLOOKUP(B75,Sheet2!A:D,2,FALSE),0)</f>
        <v>3/4 MANIFOLD X (4) 1/2 OUTLETS</v>
      </c>
    </row>
    <row r="76" spans="2:11" x14ac:dyDescent="0.25">
      <c r="B76" s="40" t="s">
        <v>73</v>
      </c>
      <c r="C76" s="41">
        <f>IFERROR(VLOOKUP(B76,Sheet2!A:D,3,FALSE),0)</f>
        <v>127.02</v>
      </c>
      <c r="D76" s="41">
        <f>IFERROR(VLOOKUP(B76,Sheet2!A:E,5,FALSE),0)</f>
        <v>76.2</v>
      </c>
      <c r="E76" s="57">
        <v>0</v>
      </c>
      <c r="F76" s="43">
        <f t="shared" si="11"/>
        <v>0</v>
      </c>
      <c r="G76" s="28">
        <f>IFERROR(VLOOKUP(B76,Sheet2!A:D,4,FALSE),0)</f>
        <v>5.14</v>
      </c>
      <c r="H76" s="28">
        <f t="shared" si="12"/>
        <v>0</v>
      </c>
      <c r="I76" s="29">
        <f t="shared" si="13"/>
        <v>0</v>
      </c>
      <c r="K76" s="44" t="str">
        <f>IFERROR(VLOOKUP(B76,Sheet2!A:D,2,FALSE),0)</f>
        <v>3/4 MANIFOLD X (5) 1/2 OUTLETS</v>
      </c>
    </row>
    <row r="77" spans="2:11" x14ac:dyDescent="0.25">
      <c r="B77" s="40" t="s">
        <v>74</v>
      </c>
      <c r="C77" s="41">
        <f>IFERROR(VLOOKUP(B77,Sheet2!A:D,3,FALSE),0)</f>
        <v>103.48</v>
      </c>
      <c r="D77" s="41">
        <f>IFERROR(VLOOKUP(B77,Sheet2!A:E,5,FALSE),0)</f>
        <v>62.08</v>
      </c>
      <c r="E77" s="57">
        <v>0</v>
      </c>
      <c r="F77" s="43">
        <f t="shared" si="11"/>
        <v>0</v>
      </c>
      <c r="G77" s="28">
        <f>IFERROR(VLOOKUP(B77,Sheet2!A:D,4,FALSE),0)</f>
        <v>3</v>
      </c>
      <c r="H77" s="28">
        <f t="shared" si="12"/>
        <v>0</v>
      </c>
      <c r="I77" s="29">
        <f t="shared" si="13"/>
        <v>0</v>
      </c>
      <c r="K77" s="44" t="str">
        <f>IFERROR(VLOOKUP(B77,Sheet2!A:D,2,FALSE),0)</f>
        <v>3/4 MANIFOLD X (3) 3/4 OUTLETS</v>
      </c>
    </row>
    <row r="78" spans="2:11" x14ac:dyDescent="0.25">
      <c r="B78" s="40" t="s">
        <v>75</v>
      </c>
      <c r="C78" s="41">
        <f>IFERROR(VLOOKUP(B78,Sheet2!A:D,3,FALSE),0)</f>
        <v>144.38</v>
      </c>
      <c r="D78" s="41">
        <f>IFERROR(VLOOKUP(B78,Sheet2!A:E,5,FALSE),0)</f>
        <v>86.62</v>
      </c>
      <c r="E78" s="57">
        <v>0</v>
      </c>
      <c r="F78" s="43">
        <f t="shared" si="11"/>
        <v>0</v>
      </c>
      <c r="G78" s="28">
        <f>IFERROR(VLOOKUP(B78,Sheet2!A:D,4,FALSE),0)</f>
        <v>4.0999999999999996</v>
      </c>
      <c r="H78" s="28">
        <f t="shared" si="12"/>
        <v>0</v>
      </c>
      <c r="I78" s="29">
        <f t="shared" si="13"/>
        <v>0</v>
      </c>
      <c r="K78" s="44" t="str">
        <f>IFERROR(VLOOKUP(B78,Sheet2!A:D,2,FALSE),0)</f>
        <v>3/4 MANIFOLD X (4) 3/4 OUTLETS</v>
      </c>
    </row>
    <row r="79" spans="2:11" x14ac:dyDescent="0.25">
      <c r="B79" s="40" t="s">
        <v>76</v>
      </c>
      <c r="C79" s="41">
        <f>IFERROR(VLOOKUP(B79,Sheet2!A:D,3,FALSE),0)</f>
        <v>147.75</v>
      </c>
      <c r="D79" s="41">
        <f>IFERROR(VLOOKUP(B79,Sheet2!A:E,5,FALSE),0)</f>
        <v>88.64</v>
      </c>
      <c r="E79" s="57">
        <v>0</v>
      </c>
      <c r="F79" s="43">
        <f t="shared" si="11"/>
        <v>0</v>
      </c>
      <c r="G79" s="28">
        <f>IFERROR(VLOOKUP(B79,Sheet2!A:D,4,FALSE),0)</f>
        <v>5.0999999999999996</v>
      </c>
      <c r="H79" s="28">
        <f t="shared" si="12"/>
        <v>0</v>
      </c>
      <c r="I79" s="29">
        <f t="shared" si="13"/>
        <v>0</v>
      </c>
      <c r="K79" s="44" t="str">
        <f>IFERROR(VLOOKUP(B79,Sheet2!A:D,2,FALSE),0)</f>
        <v>3/4 MANIFOLD X (5) 3/4 OUTLETS</v>
      </c>
    </row>
    <row r="80" spans="2:11" x14ac:dyDescent="0.25">
      <c r="B80" s="40" t="s">
        <v>77</v>
      </c>
      <c r="C80" s="41">
        <f>IFERROR(VLOOKUP(B80,Sheet2!A:D,3,FALSE),0)</f>
        <v>110.51</v>
      </c>
      <c r="D80" s="41">
        <f>IFERROR(VLOOKUP(B80,Sheet2!A:E,5,FALSE),0)</f>
        <v>66.3</v>
      </c>
      <c r="E80" s="57">
        <v>0</v>
      </c>
      <c r="F80" s="43">
        <f t="shared" si="11"/>
        <v>0</v>
      </c>
      <c r="G80" s="28">
        <f>IFERROR(VLOOKUP(B80,Sheet2!A:D,4,FALSE),0)</f>
        <v>3.14</v>
      </c>
      <c r="H80" s="28">
        <f t="shared" si="12"/>
        <v>0</v>
      </c>
      <c r="I80" s="29">
        <f t="shared" si="13"/>
        <v>0</v>
      </c>
      <c r="K80" s="44" t="str">
        <f>IFERROR(VLOOKUP(B80,Sheet2!A:D,2,FALSE),0)</f>
        <v>1” MANIFOLD X (3) 3/4 OUTLETS</v>
      </c>
    </row>
    <row r="81" spans="2:11" x14ac:dyDescent="0.25">
      <c r="B81" s="40" t="s">
        <v>78</v>
      </c>
      <c r="C81" s="41">
        <f>IFERROR(VLOOKUP(B81,Sheet2!A:D,3,FALSE),0)</f>
        <v>149.19999999999999</v>
      </c>
      <c r="D81" s="41">
        <f>IFERROR(VLOOKUP(B81,Sheet2!A:E,5,FALSE),0)</f>
        <v>89.51</v>
      </c>
      <c r="E81" s="57">
        <v>0</v>
      </c>
      <c r="F81" s="43">
        <f t="shared" si="11"/>
        <v>0</v>
      </c>
      <c r="G81" s="28">
        <f>IFERROR(VLOOKUP(B81,Sheet2!A:D,4,FALSE),0)</f>
        <v>4.0999999999999996</v>
      </c>
      <c r="H81" s="28">
        <f t="shared" si="12"/>
        <v>0</v>
      </c>
      <c r="I81" s="29">
        <f t="shared" si="13"/>
        <v>0</v>
      </c>
      <c r="K81" s="44" t="str">
        <f>IFERROR(VLOOKUP(B81,Sheet2!A:D,2,FALSE),0)</f>
        <v>1” MANIFOLD X (4) 3/4 OUTLETS</v>
      </c>
    </row>
    <row r="82" spans="2:11" ht="15.75" thickBot="1" x14ac:dyDescent="0.3">
      <c r="B82" s="47" t="s">
        <v>79</v>
      </c>
      <c r="C82" s="48">
        <f>IFERROR(VLOOKUP(B82,Sheet2!A:D,3,FALSE),0)</f>
        <v>151.97999999999999</v>
      </c>
      <c r="D82" s="48">
        <f>IFERROR(VLOOKUP(B82,Sheet2!A:E,5,FALSE),0)</f>
        <v>91.18</v>
      </c>
      <c r="E82" s="59">
        <v>0</v>
      </c>
      <c r="F82" s="50">
        <f t="shared" si="11"/>
        <v>0</v>
      </c>
      <c r="G82" s="28">
        <f>IFERROR(VLOOKUP(B82,Sheet2!A:D,4,FALSE),0)</f>
        <v>5.09</v>
      </c>
      <c r="H82" s="28">
        <f t="shared" si="12"/>
        <v>0</v>
      </c>
      <c r="I82" s="29">
        <f t="shared" si="13"/>
        <v>0</v>
      </c>
      <c r="K82" s="51" t="str">
        <f>IFERROR(VLOOKUP(B82,Sheet2!A:D,2,FALSE),0)</f>
        <v>1” MANIFOLD X (5) 3/4 OUTLETS</v>
      </c>
    </row>
    <row r="83" spans="2:11" ht="16.5" thickBot="1" x14ac:dyDescent="0.3">
      <c r="B83" s="23"/>
      <c r="C83" s="25"/>
      <c r="D83" s="25"/>
      <c r="E83" s="26"/>
      <c r="F83" s="24"/>
      <c r="I83" s="29">
        <f t="shared" si="13"/>
        <v>0</v>
      </c>
      <c r="K83" s="32" t="s">
        <v>80</v>
      </c>
    </row>
    <row r="84" spans="2:11" ht="15.75" thickBot="1" x14ac:dyDescent="0.3">
      <c r="B84" s="23"/>
      <c r="C84" s="25"/>
      <c r="D84" s="25"/>
      <c r="E84" s="26"/>
      <c r="F84" s="24"/>
      <c r="I84" s="29">
        <f t="shared" si="13"/>
        <v>0</v>
      </c>
      <c r="K84" s="34" t="s">
        <v>81</v>
      </c>
    </row>
    <row r="85" spans="2:11" x14ac:dyDescent="0.25">
      <c r="B85" s="54">
        <v>50134</v>
      </c>
      <c r="C85" s="36">
        <f>IFERROR(VLOOKUP(B85,Sheet2!A:D,3,FALSE),0)</f>
        <v>1.3</v>
      </c>
      <c r="D85" s="36">
        <f>IFERROR(VLOOKUP(B85,Sheet2!A:E,5,FALSE),0)</f>
        <v>0.78</v>
      </c>
      <c r="E85" s="55">
        <v>0</v>
      </c>
      <c r="F85" s="38">
        <f t="shared" ref="F85:F89" si="14">D85*E85</f>
        <v>0</v>
      </c>
      <c r="G85" s="28">
        <f>IFERROR(VLOOKUP(B85,Sheet2!A:D,4,FALSE),0)</f>
        <v>0.02</v>
      </c>
      <c r="H85" s="28">
        <f t="shared" ref="H85:H89" si="15">G85*E85</f>
        <v>0</v>
      </c>
      <c r="I85" s="29">
        <f t="shared" si="13"/>
        <v>0</v>
      </c>
      <c r="K85" s="56" t="str">
        <f>IFERROR(VLOOKUP(B85,Sheet2!A:D,2,FALSE),0)</f>
        <v>1/4" NPT ALLEN HEAD PLUG BRASS (28-094)</v>
      </c>
    </row>
    <row r="86" spans="2:11" x14ac:dyDescent="0.25">
      <c r="B86" s="40">
        <v>50135</v>
      </c>
      <c r="C86" s="41">
        <f>IFERROR(VLOOKUP(B86,Sheet2!A:D,3,FALSE),0)</f>
        <v>1.8</v>
      </c>
      <c r="D86" s="41">
        <f>IFERROR(VLOOKUP(B86,Sheet2!A:E,5,FALSE),0)</f>
        <v>1.08</v>
      </c>
      <c r="E86" s="57">
        <v>0</v>
      </c>
      <c r="F86" s="43">
        <f t="shared" si="14"/>
        <v>0</v>
      </c>
      <c r="G86" s="28">
        <f>IFERROR(VLOOKUP(B86,Sheet2!A:D,4,FALSE),0)</f>
        <v>0.03</v>
      </c>
      <c r="H86" s="28">
        <f t="shared" si="15"/>
        <v>0</v>
      </c>
      <c r="I86" s="29">
        <f t="shared" si="13"/>
        <v>0</v>
      </c>
      <c r="K86" s="44" t="str">
        <f>IFERROR(VLOOKUP(B86,Sheet2!A:D,2,FALSE),0)</f>
        <v>3/8" NPT ALLEN HEAD PLUG BRASS</v>
      </c>
    </row>
    <row r="87" spans="2:11" x14ac:dyDescent="0.25">
      <c r="B87" s="40">
        <v>50136</v>
      </c>
      <c r="C87" s="41">
        <f>IFERROR(VLOOKUP(B87,Sheet2!A:D,3,FALSE),0)</f>
        <v>3.59</v>
      </c>
      <c r="D87" s="41">
        <f>IFERROR(VLOOKUP(B87,Sheet2!A:E,5,FALSE),0)</f>
        <v>2.15</v>
      </c>
      <c r="E87" s="57">
        <v>0</v>
      </c>
      <c r="F87" s="43">
        <f t="shared" si="14"/>
        <v>0</v>
      </c>
      <c r="G87" s="28">
        <f>IFERROR(VLOOKUP(B87,Sheet2!A:D,4,FALSE),0)</f>
        <v>0.06</v>
      </c>
      <c r="H87" s="28">
        <f t="shared" si="15"/>
        <v>0</v>
      </c>
      <c r="I87" s="29">
        <f t="shared" si="13"/>
        <v>0</v>
      </c>
      <c r="K87" s="44" t="str">
        <f>IFERROR(VLOOKUP(B87,Sheet2!A:D,2,FALSE),0)</f>
        <v>1/2" NPT COUNTERSUNK HEAD PLUG BRASS</v>
      </c>
    </row>
    <row r="88" spans="2:11" x14ac:dyDescent="0.25">
      <c r="B88" s="40">
        <v>50137</v>
      </c>
      <c r="C88" s="41">
        <f>IFERROR(VLOOKUP(B88,Sheet2!A:D,3,FALSE),0)</f>
        <v>8.8000000000000007</v>
      </c>
      <c r="D88" s="41">
        <f>IFERROR(VLOOKUP(B88,Sheet2!A:E,5,FALSE),0)</f>
        <v>5.28</v>
      </c>
      <c r="E88" s="57">
        <v>0</v>
      </c>
      <c r="F88" s="43">
        <f t="shared" si="14"/>
        <v>0</v>
      </c>
      <c r="G88" s="28">
        <f>IFERROR(VLOOKUP(B88,Sheet2!A:D,4,FALSE),0)</f>
        <v>0.113</v>
      </c>
      <c r="H88" s="28">
        <f t="shared" si="15"/>
        <v>0</v>
      </c>
      <c r="I88" s="29">
        <f t="shared" si="13"/>
        <v>0</v>
      </c>
      <c r="K88" s="44" t="str">
        <f>IFERROR(VLOOKUP(B88,Sheet2!A:D,2,FALSE),0)</f>
        <v>3/4" NPT HEX HEAD PLUG BRASS (28-205S)</v>
      </c>
    </row>
    <row r="89" spans="2:11" ht="15.75" thickBot="1" x14ac:dyDescent="0.3">
      <c r="B89" s="40">
        <v>50138</v>
      </c>
      <c r="C89" s="41">
        <f>IFERROR(VLOOKUP(B89,Sheet2!A:D,3,FALSE),0)</f>
        <v>24.51</v>
      </c>
      <c r="D89" s="41">
        <f>IFERROR(VLOOKUP(B89,Sheet2!A:E,5,FALSE),0)</f>
        <v>14.7</v>
      </c>
      <c r="E89" s="57">
        <v>0</v>
      </c>
      <c r="F89" s="43">
        <f t="shared" si="14"/>
        <v>0</v>
      </c>
      <c r="G89" s="28">
        <f>IFERROR(VLOOKUP(B89,Sheet2!A:D,4,FALSE),0)</f>
        <v>0.26900000000000002</v>
      </c>
      <c r="H89" s="28">
        <f t="shared" si="15"/>
        <v>0</v>
      </c>
      <c r="I89" s="29">
        <f t="shared" si="13"/>
        <v>0</v>
      </c>
      <c r="K89" s="62" t="str">
        <f>IFERROR(VLOOKUP(B89,Sheet2!A:D,2,FALSE),0)</f>
        <v>1" NPT HEX HEAD PLUG BRASS (28-206S)</v>
      </c>
    </row>
    <row r="90" spans="2:11" ht="15.75" thickBot="1" x14ac:dyDescent="0.3">
      <c r="B90" s="63"/>
      <c r="C90" s="64"/>
      <c r="D90" s="64"/>
      <c r="E90" s="65"/>
      <c r="F90" s="43"/>
      <c r="I90" s="29">
        <f t="shared" si="13"/>
        <v>0</v>
      </c>
      <c r="K90" s="34" t="s">
        <v>82</v>
      </c>
    </row>
    <row r="91" spans="2:11" x14ac:dyDescent="0.25">
      <c r="B91" s="40">
        <v>50130</v>
      </c>
      <c r="C91" s="41">
        <f>IFERROR(VLOOKUP(B91,Sheet2!A:D,3,FALSE),0)</f>
        <v>2.64</v>
      </c>
      <c r="D91" s="41">
        <f>IFERROR(VLOOKUP(B91,Sheet2!A:E,5,FALSE),0)</f>
        <v>1.59</v>
      </c>
      <c r="E91" s="57">
        <v>0</v>
      </c>
      <c r="F91" s="43">
        <f t="shared" ref="F91:F93" si="16">D91*E91</f>
        <v>0</v>
      </c>
      <c r="G91" s="28">
        <f>IFERROR(VLOOKUP(B91,Sheet2!A:D,4,FALSE),0)</f>
        <v>0.08</v>
      </c>
      <c r="H91" s="28">
        <f t="shared" ref="H91:H93" si="17">G91*E91</f>
        <v>0</v>
      </c>
      <c r="I91" s="29">
        <f t="shared" si="13"/>
        <v>0</v>
      </c>
      <c r="K91" s="66" t="str">
        <f>IFERROR(VLOOKUP(B91,Sheet2!A:D,2,FALSE),0)</f>
        <v>STREET ELBOW 45 DEG  1/4" NPT BRASS</v>
      </c>
    </row>
    <row r="92" spans="2:11" x14ac:dyDescent="0.25">
      <c r="B92" s="40">
        <v>50131</v>
      </c>
      <c r="C92" s="41">
        <f>IFERROR(VLOOKUP(B92,Sheet2!A:D,3,FALSE),0)</f>
        <v>6.08</v>
      </c>
      <c r="D92" s="41">
        <f>IFERROR(VLOOKUP(B92,Sheet2!A:E,5,FALSE),0)</f>
        <v>3.64</v>
      </c>
      <c r="E92" s="57">
        <v>0</v>
      </c>
      <c r="F92" s="43">
        <f t="shared" si="16"/>
        <v>0</v>
      </c>
      <c r="G92" s="28">
        <f>IFERROR(VLOOKUP(B92,Sheet2!A:D,4,FALSE),0)</f>
        <v>0.21</v>
      </c>
      <c r="H92" s="28">
        <f t="shared" si="17"/>
        <v>0</v>
      </c>
      <c r="I92" s="29">
        <f t="shared" si="13"/>
        <v>0</v>
      </c>
      <c r="K92" s="44" t="str">
        <f>IFERROR(VLOOKUP(B92,Sheet2!A:D,2,FALSE),0)</f>
        <v>STREET ELBOW 45 DEG  1/2" NPT BRASS</v>
      </c>
    </row>
    <row r="93" spans="2:11" ht="15.75" thickBot="1" x14ac:dyDescent="0.3">
      <c r="B93" s="40">
        <v>50132</v>
      </c>
      <c r="C93" s="41">
        <f>IFERROR(VLOOKUP(B93,Sheet2!A:D,3,FALSE),0)</f>
        <v>40.299999999999997</v>
      </c>
      <c r="D93" s="41">
        <f>IFERROR(VLOOKUP(B93,Sheet2!A:E,5,FALSE),0)</f>
        <v>24.18</v>
      </c>
      <c r="E93" s="57">
        <v>0</v>
      </c>
      <c r="F93" s="43">
        <f t="shared" si="16"/>
        <v>0</v>
      </c>
      <c r="G93" s="28">
        <f>IFERROR(VLOOKUP(B93,Sheet2!A:D,4,FALSE),0)</f>
        <v>0.34399999999999997</v>
      </c>
      <c r="H93" s="28">
        <f t="shared" si="17"/>
        <v>0</v>
      </c>
      <c r="I93" s="29">
        <f t="shared" si="13"/>
        <v>0</v>
      </c>
      <c r="K93" s="62" t="str">
        <f>IFERROR(VLOOKUP(B93,Sheet2!A:D,2,FALSE),0)</f>
        <v>STREET ELBOW 45 DEG  3/4" NPT BRASS(28-234)</v>
      </c>
    </row>
    <row r="94" spans="2:11" ht="15.75" thickBot="1" x14ac:dyDescent="0.3">
      <c r="B94" s="63"/>
      <c r="C94" s="64"/>
      <c r="D94" s="64"/>
      <c r="E94" s="65"/>
      <c r="F94" s="43"/>
      <c r="I94" s="29">
        <f t="shared" si="13"/>
        <v>0</v>
      </c>
      <c r="K94" s="34" t="s">
        <v>83</v>
      </c>
    </row>
    <row r="95" spans="2:11" x14ac:dyDescent="0.25">
      <c r="B95" s="40">
        <v>50604</v>
      </c>
      <c r="C95" s="41">
        <f>IFERROR(VLOOKUP(B95,Sheet2!A:D,3,FALSE),0)</f>
        <v>7.93</v>
      </c>
      <c r="D95" s="41">
        <f>IFERROR(VLOOKUP(B95,Sheet2!A:E,5,FALSE),0)</f>
        <v>4.76</v>
      </c>
      <c r="E95" s="57">
        <v>0</v>
      </c>
      <c r="F95" s="43">
        <f t="shared" ref="F95:F98" si="18">D95*E95</f>
        <v>0</v>
      </c>
      <c r="G95" s="28">
        <f>IFERROR(VLOOKUP(B95,Sheet2!A:D,4,FALSE),0)</f>
        <v>0.16</v>
      </c>
      <c r="H95" s="28">
        <f t="shared" ref="H95:H98" si="19">G95*E95</f>
        <v>0</v>
      </c>
      <c r="I95" s="29">
        <f t="shared" si="13"/>
        <v>0</v>
      </c>
      <c r="K95" s="66" t="str">
        <f>IFERROR(VLOOKUP(B95,Sheet2!A:D,2,FALSE),0)</f>
        <v>3/8" FEM NPT  X 3/8"  FEM NPT BRASS  ELBOW (28003)</v>
      </c>
    </row>
    <row r="96" spans="2:11" x14ac:dyDescent="0.25">
      <c r="B96" s="40">
        <v>50605</v>
      </c>
      <c r="C96" s="41">
        <f>IFERROR(VLOOKUP(B96,Sheet2!A:D,3,FALSE),0)</f>
        <v>21</v>
      </c>
      <c r="D96" s="41">
        <f>IFERROR(VLOOKUP(B96,Sheet2!A:E,5,FALSE),0)</f>
        <v>12.6</v>
      </c>
      <c r="E96" s="57">
        <v>0</v>
      </c>
      <c r="F96" s="43">
        <f t="shared" si="18"/>
        <v>0</v>
      </c>
      <c r="G96" s="28">
        <f>IFERROR(VLOOKUP(B96,Sheet2!A:D,4,FALSE),0)</f>
        <v>0.31</v>
      </c>
      <c r="H96" s="28">
        <f t="shared" si="19"/>
        <v>0</v>
      </c>
      <c r="I96" s="29">
        <f t="shared" si="13"/>
        <v>0</v>
      </c>
      <c r="K96" s="44" t="str">
        <f>IFERROR(VLOOKUP(B96,Sheet2!A:D,2,FALSE),0)</f>
        <v>1/2" FEM NPT  X 3/4"  FEM NPT BRASS REDUCING ELBOW (44127)</v>
      </c>
    </row>
    <row r="97" spans="2:11" x14ac:dyDescent="0.25">
      <c r="B97" s="40">
        <v>50606</v>
      </c>
      <c r="C97" s="41">
        <f>IFERROR(VLOOKUP(B97,Sheet2!A:D,3,FALSE),0)</f>
        <v>19.170000000000002</v>
      </c>
      <c r="D97" s="41">
        <f>IFERROR(VLOOKUP(B97,Sheet2!A:E,5,FALSE),0)</f>
        <v>11.51</v>
      </c>
      <c r="E97" s="57">
        <v>0</v>
      </c>
      <c r="F97" s="43">
        <f t="shared" si="18"/>
        <v>0</v>
      </c>
      <c r="G97" s="28">
        <f>IFERROR(VLOOKUP(B97,Sheet2!A:D,4,FALSE),0)</f>
        <v>0.35</v>
      </c>
      <c r="H97" s="28">
        <f t="shared" si="19"/>
        <v>0</v>
      </c>
      <c r="I97" s="29">
        <f t="shared" si="13"/>
        <v>0</v>
      </c>
      <c r="K97" s="44" t="str">
        <f>IFERROR(VLOOKUP(B97,Sheet2!A:D,2,FALSE),0)</f>
        <v>3/4" FEM NPT  X 3/4"  FEM NPT BRASS  ELBOW (44104)</v>
      </c>
    </row>
    <row r="98" spans="2:11" ht="15.75" thickBot="1" x14ac:dyDescent="0.3">
      <c r="B98" s="40">
        <v>50607</v>
      </c>
      <c r="C98" s="41">
        <f>IFERROR(VLOOKUP(B98,Sheet2!A:D,3,FALSE),0)</f>
        <v>12.36</v>
      </c>
      <c r="D98" s="41">
        <f>IFERROR(VLOOKUP(B98,Sheet2!A:E,5,FALSE),0)</f>
        <v>7.41</v>
      </c>
      <c r="E98" s="57">
        <v>0</v>
      </c>
      <c r="F98" s="43">
        <f t="shared" si="18"/>
        <v>0</v>
      </c>
      <c r="G98" s="28">
        <f>IFERROR(VLOOKUP(B98,Sheet2!A:D,4,FALSE),0)</f>
        <v>0.24</v>
      </c>
      <c r="H98" s="28">
        <f t="shared" si="19"/>
        <v>0</v>
      </c>
      <c r="I98" s="29">
        <f t="shared" si="13"/>
        <v>0</v>
      </c>
      <c r="K98" s="62" t="str">
        <f>IFERROR(VLOOKUP(B98,Sheet2!A:D,2,FALSE),0)</f>
        <v>1/2" FEM NPT  X 1/2"  FEM NPT BRASS  ELBOW (G1324267)</v>
      </c>
    </row>
    <row r="99" spans="2:11" ht="15.75" thickBot="1" x14ac:dyDescent="0.3">
      <c r="B99" s="63"/>
      <c r="C99" s="64"/>
      <c r="D99" s="64"/>
      <c r="E99" s="65"/>
      <c r="F99" s="43"/>
      <c r="I99" s="29">
        <f t="shared" si="13"/>
        <v>0</v>
      </c>
      <c r="K99" s="34" t="s">
        <v>84</v>
      </c>
    </row>
    <row r="100" spans="2:11" x14ac:dyDescent="0.25">
      <c r="B100" s="40">
        <v>50860</v>
      </c>
      <c r="C100" s="41">
        <f>IFERROR(VLOOKUP(B100,Sheet2!A:D,3,FALSE),0)</f>
        <v>4.12</v>
      </c>
      <c r="D100" s="41">
        <f>IFERROR(VLOOKUP(B100,Sheet2!A:E,5,FALSE),0)</f>
        <v>2.4700000000000002</v>
      </c>
      <c r="E100" s="57">
        <v>0</v>
      </c>
      <c r="F100" s="43">
        <f t="shared" ref="F100:F114" si="20">D100*E100</f>
        <v>0</v>
      </c>
      <c r="G100" s="28">
        <f>IFERROR(VLOOKUP(B100,Sheet2!A:D,4,FALSE),0)</f>
        <v>8.7999999999999995E-2</v>
      </c>
      <c r="H100" s="28">
        <f t="shared" ref="H100:H114" si="21">G100*E100</f>
        <v>0</v>
      </c>
      <c r="I100" s="29">
        <f t="shared" si="13"/>
        <v>0</v>
      </c>
      <c r="K100" s="66" t="str">
        <f>IFERROR(VLOOKUP(B100,Sheet2!A:D,2,FALSE),0)</f>
        <v>1/4" NPT FEM X FEM COUPLING BRASS (28-059)</v>
      </c>
    </row>
    <row r="101" spans="2:11" x14ac:dyDescent="0.25">
      <c r="B101" s="40">
        <v>50861</v>
      </c>
      <c r="C101" s="41">
        <f>IFERROR(VLOOKUP(B101,Sheet2!A:D,3,FALSE),0)</f>
        <v>5.64</v>
      </c>
      <c r="D101" s="41">
        <f>IFERROR(VLOOKUP(B101,Sheet2!A:E,5,FALSE),0)</f>
        <v>3.37</v>
      </c>
      <c r="E101" s="57">
        <v>0</v>
      </c>
      <c r="F101" s="43">
        <f t="shared" si="20"/>
        <v>0</v>
      </c>
      <c r="G101" s="28">
        <f>IFERROR(VLOOKUP(B101,Sheet2!A:D,4,FALSE),0)</f>
        <v>6.3E-2</v>
      </c>
      <c r="H101" s="28">
        <f t="shared" si="21"/>
        <v>0</v>
      </c>
      <c r="I101" s="29">
        <f t="shared" si="13"/>
        <v>0</v>
      </c>
      <c r="K101" s="44" t="str">
        <f>IFERROR(VLOOKUP(B101,Sheet2!A:D,2,FALSE),0)</f>
        <v>3/8" NPT FEM X FEM COUPLING BRASS (28-060L)</v>
      </c>
    </row>
    <row r="102" spans="2:11" x14ac:dyDescent="0.25">
      <c r="B102" s="40">
        <v>50862</v>
      </c>
      <c r="C102" s="41">
        <f>IFERROR(VLOOKUP(B102,Sheet2!A:D,3,FALSE),0)</f>
        <v>5.87</v>
      </c>
      <c r="D102" s="41">
        <f>IFERROR(VLOOKUP(B102,Sheet2!A:E,5,FALSE),0)</f>
        <v>3.52</v>
      </c>
      <c r="E102" s="57">
        <v>0</v>
      </c>
      <c r="F102" s="43">
        <f t="shared" si="20"/>
        <v>0</v>
      </c>
      <c r="G102" s="28">
        <f>IFERROR(VLOOKUP(B102,Sheet2!A:D,4,FALSE),0)</f>
        <v>8.7999999999999995E-2</v>
      </c>
      <c r="H102" s="28">
        <f t="shared" si="21"/>
        <v>0</v>
      </c>
      <c r="I102" s="29">
        <f t="shared" si="13"/>
        <v>0</v>
      </c>
      <c r="K102" s="44" t="str">
        <f>IFERROR(VLOOKUP(B102,Sheet2!A:D,2,FALSE),0)</f>
        <v>1/2" NPT FEM X FEM COUPLING BRASS (28-061L)</v>
      </c>
    </row>
    <row r="103" spans="2:11" x14ac:dyDescent="0.25">
      <c r="B103" s="40">
        <v>50863</v>
      </c>
      <c r="C103" s="41">
        <f>IFERROR(VLOOKUP(B103,Sheet2!A:D,3,FALSE),0)</f>
        <v>8.4600000000000009</v>
      </c>
      <c r="D103" s="41">
        <f>IFERROR(VLOOKUP(B103,Sheet2!A:E,5,FALSE),0)</f>
        <v>5.08</v>
      </c>
      <c r="E103" s="57">
        <v>0</v>
      </c>
      <c r="F103" s="43">
        <f t="shared" si="20"/>
        <v>0</v>
      </c>
      <c r="G103" s="28">
        <f>IFERROR(VLOOKUP(B103,Sheet2!A:D,4,FALSE),0)</f>
        <v>0.18099999999999999</v>
      </c>
      <c r="H103" s="28">
        <f t="shared" si="21"/>
        <v>0</v>
      </c>
      <c r="I103" s="29">
        <f t="shared" si="13"/>
        <v>0</v>
      </c>
      <c r="K103" s="44" t="str">
        <f>IFERROR(VLOOKUP(B103,Sheet2!A:D,2,FALSE),0)</f>
        <v>3/4" NPT FEM X FEM COUPLING BRASS (28-062L)</v>
      </c>
    </row>
    <row r="104" spans="2:11" x14ac:dyDescent="0.25">
      <c r="B104" s="40">
        <v>50864</v>
      </c>
      <c r="C104" s="41">
        <f>IFERROR(VLOOKUP(B104,Sheet2!A:D,3,FALSE),0)</f>
        <v>10.46</v>
      </c>
      <c r="D104" s="41">
        <f>IFERROR(VLOOKUP(B104,Sheet2!A:E,5,FALSE),0)</f>
        <v>6.28</v>
      </c>
      <c r="E104" s="57">
        <v>0</v>
      </c>
      <c r="F104" s="43">
        <f t="shared" si="20"/>
        <v>0</v>
      </c>
      <c r="G104" s="28">
        <f>IFERROR(VLOOKUP(B104,Sheet2!A:D,4,FALSE),0)</f>
        <v>4.3999999999999997E-2</v>
      </c>
      <c r="H104" s="28">
        <f t="shared" si="21"/>
        <v>0</v>
      </c>
      <c r="I104" s="29">
        <f t="shared" si="13"/>
        <v>0</v>
      </c>
      <c r="K104" s="44" t="str">
        <f>IFERROR(VLOOKUP(B104,Sheet2!A:D,2,FALSE),0)</f>
        <v>1" NPT FEM X FEM COUPLING GALV (64-415)</v>
      </c>
    </row>
    <row r="105" spans="2:11" x14ac:dyDescent="0.25">
      <c r="B105" s="40">
        <v>50870</v>
      </c>
      <c r="C105" s="41">
        <f>IFERROR(VLOOKUP(B105,Sheet2!A:D,3,FALSE),0)</f>
        <v>3.65</v>
      </c>
      <c r="D105" s="41">
        <f>IFERROR(VLOOKUP(B105,Sheet2!A:E,5,FALSE),0)</f>
        <v>2.19</v>
      </c>
      <c r="E105" s="57">
        <v>0</v>
      </c>
      <c r="F105" s="43">
        <f t="shared" si="20"/>
        <v>0</v>
      </c>
      <c r="G105" s="28">
        <f>IFERROR(VLOOKUP(B105,Sheet2!A:D,4,FALSE),0)</f>
        <v>6.3E-2</v>
      </c>
      <c r="H105" s="28">
        <f t="shared" si="21"/>
        <v>0</v>
      </c>
      <c r="I105" s="29">
        <f t="shared" si="13"/>
        <v>0</v>
      </c>
      <c r="K105" s="44" t="str">
        <f>IFERROR(VLOOKUP(B105,Sheet2!A:D,2,FALSE),0)</f>
        <v>3/8" NPT FEM X 1/4" FEM COUPLING BRASS (28-183L)</v>
      </c>
    </row>
    <row r="106" spans="2:11" x14ac:dyDescent="0.25">
      <c r="B106" s="40">
        <v>50871</v>
      </c>
      <c r="C106" s="41">
        <f>IFERROR(VLOOKUP(B106,Sheet2!A:D,3,FALSE),0)</f>
        <v>7.94</v>
      </c>
      <c r="D106" s="41">
        <f>IFERROR(VLOOKUP(B106,Sheet2!A:E,5,FALSE),0)</f>
        <v>4.7699999999999996</v>
      </c>
      <c r="E106" s="57">
        <v>0</v>
      </c>
      <c r="F106" s="43">
        <f t="shared" si="20"/>
        <v>0</v>
      </c>
      <c r="G106" s="28">
        <f>IFERROR(VLOOKUP(B106,Sheet2!A:D,4,FALSE),0)</f>
        <v>6.3E-2</v>
      </c>
      <c r="H106" s="28">
        <f t="shared" si="21"/>
        <v>0</v>
      </c>
      <c r="I106" s="29">
        <f t="shared" si="13"/>
        <v>0</v>
      </c>
      <c r="K106" s="44" t="str">
        <f>IFERROR(VLOOKUP(B106,Sheet2!A:D,2,FALSE),0)</f>
        <v>1/2" NPT FEM X 1/4" FEM COUPLING BRASS (28-184L)</v>
      </c>
    </row>
    <row r="107" spans="2:11" x14ac:dyDescent="0.25">
      <c r="B107" s="40">
        <v>50872</v>
      </c>
      <c r="C107" s="41">
        <f>IFERROR(VLOOKUP(B107,Sheet2!A:D,3,FALSE),0)</f>
        <v>7.15</v>
      </c>
      <c r="D107" s="41">
        <f>IFERROR(VLOOKUP(B107,Sheet2!A:E,5,FALSE),0)</f>
        <v>4.29</v>
      </c>
      <c r="E107" s="57">
        <v>0</v>
      </c>
      <c r="F107" s="43">
        <f t="shared" si="20"/>
        <v>0</v>
      </c>
      <c r="G107" s="28">
        <f>IFERROR(VLOOKUP(B107,Sheet2!A:D,4,FALSE),0)</f>
        <v>8.7999999999999995E-2</v>
      </c>
      <c r="H107" s="28">
        <f t="shared" si="21"/>
        <v>0</v>
      </c>
      <c r="I107" s="29">
        <f t="shared" si="13"/>
        <v>0</v>
      </c>
      <c r="K107" s="44" t="str">
        <f>IFERROR(VLOOKUP(B107,Sheet2!A:D,2,FALSE),0)</f>
        <v>1/2" NPT FEM X 3/8" FEM COUPLING BRASS (28-185L)</v>
      </c>
    </row>
    <row r="108" spans="2:11" x14ac:dyDescent="0.25">
      <c r="B108" s="40">
        <v>50873</v>
      </c>
      <c r="C108" s="41">
        <f>IFERROR(VLOOKUP(B108,Sheet2!A:D,3,FALSE),0)</f>
        <v>13.59</v>
      </c>
      <c r="D108" s="41">
        <f>IFERROR(VLOOKUP(B108,Sheet2!A:E,5,FALSE),0)</f>
        <v>8.15</v>
      </c>
      <c r="E108" s="57">
        <v>0</v>
      </c>
      <c r="F108" s="43">
        <f t="shared" si="20"/>
        <v>0</v>
      </c>
      <c r="G108" s="28">
        <f>IFERROR(VLOOKUP(B108,Sheet2!A:D,4,FALSE),0)</f>
        <v>0.156</v>
      </c>
      <c r="H108" s="28">
        <f t="shared" si="21"/>
        <v>0</v>
      </c>
      <c r="I108" s="29">
        <f t="shared" si="13"/>
        <v>0</v>
      </c>
      <c r="K108" s="44" t="str">
        <f>IFERROR(VLOOKUP(B108,Sheet2!A:D,2,FALSE),0)</f>
        <v>3/4" NPT FEM X 1/2" FEM COUPLING BRASS (28-189)</v>
      </c>
    </row>
    <row r="109" spans="2:11" x14ac:dyDescent="0.25">
      <c r="B109" s="40">
        <v>50877</v>
      </c>
      <c r="C109" s="41">
        <f>IFERROR(VLOOKUP(B109,Sheet2!A:D,3,FALSE),0)</f>
        <v>13.02</v>
      </c>
      <c r="D109" s="41">
        <f>IFERROR(VLOOKUP(B109,Sheet2!A:E,5,FALSE),0)</f>
        <v>7.81</v>
      </c>
      <c r="E109" s="57">
        <v>0</v>
      </c>
      <c r="F109" s="43">
        <f t="shared" si="20"/>
        <v>0</v>
      </c>
      <c r="G109" s="28">
        <f>IFERROR(VLOOKUP(B109,Sheet2!A:D,4,FALSE),0)</f>
        <v>0.77500000000000002</v>
      </c>
      <c r="H109" s="28">
        <f t="shared" si="21"/>
        <v>0</v>
      </c>
      <c r="I109" s="29">
        <f t="shared" si="13"/>
        <v>0</v>
      </c>
      <c r="K109" s="44" t="str">
        <f>IFERROR(VLOOKUP(B109,Sheet2!A:D,2,FALSE),0)</f>
        <v>1" NPT FEM X 3/4" FEM COUPLING GALV (64-442)</v>
      </c>
    </row>
    <row r="110" spans="2:11" x14ac:dyDescent="0.25">
      <c r="B110" s="40">
        <v>50878</v>
      </c>
      <c r="C110" s="41">
        <f>IFERROR(VLOOKUP(B110,Sheet2!A:D,3,FALSE),0)</f>
        <v>19.829999999999998</v>
      </c>
      <c r="D110" s="41">
        <f>IFERROR(VLOOKUP(B110,Sheet2!A:E,5,FALSE),0)</f>
        <v>11.89</v>
      </c>
      <c r="E110" s="57">
        <v>0</v>
      </c>
      <c r="F110" s="43">
        <f t="shared" si="20"/>
        <v>0</v>
      </c>
      <c r="G110" s="28">
        <f>IFERROR(VLOOKUP(B110,Sheet2!A:D,4,FALSE),0)</f>
        <v>0.76900000000000002</v>
      </c>
      <c r="H110" s="28">
        <f t="shared" si="21"/>
        <v>0</v>
      </c>
      <c r="I110" s="29">
        <f t="shared" si="13"/>
        <v>0</v>
      </c>
      <c r="K110" s="44" t="str">
        <f>IFERROR(VLOOKUP(B110,Sheet2!A:D,2,FALSE),0)</f>
        <v>1-1/2" NPT FEM X 3/4" FEM COUPLING GALV (64-448)</v>
      </c>
    </row>
    <row r="111" spans="2:11" x14ac:dyDescent="0.25">
      <c r="B111" s="40">
        <v>50879</v>
      </c>
      <c r="C111" s="41">
        <f>IFERROR(VLOOKUP(B111,Sheet2!A:D,3,FALSE),0)</f>
        <v>17.55</v>
      </c>
      <c r="D111" s="41">
        <f>IFERROR(VLOOKUP(B111,Sheet2!A:E,5,FALSE),0)</f>
        <v>10.53</v>
      </c>
      <c r="E111" s="57">
        <v>0</v>
      </c>
      <c r="F111" s="43">
        <f t="shared" si="20"/>
        <v>0</v>
      </c>
      <c r="G111" s="28">
        <f>IFERROR(VLOOKUP(B111,Sheet2!A:D,4,FALSE),0)</f>
        <v>0.86899999999999999</v>
      </c>
      <c r="H111" s="28">
        <f t="shared" si="21"/>
        <v>0</v>
      </c>
      <c r="I111" s="29">
        <f t="shared" si="13"/>
        <v>0</v>
      </c>
      <c r="K111" s="44" t="str">
        <f>IFERROR(VLOOKUP(B111,Sheet2!A:D,2,FALSE),0)</f>
        <v>1-1/2" NPT FEM X 1" FEM COUPLING GALV (64-449)</v>
      </c>
    </row>
    <row r="112" spans="2:11" x14ac:dyDescent="0.25">
      <c r="B112" s="40">
        <v>50880</v>
      </c>
      <c r="C112" s="41">
        <f>IFERROR(VLOOKUP(B112,Sheet2!A:D,3,FALSE),0)</f>
        <v>23.93</v>
      </c>
      <c r="D112" s="41">
        <f>IFERROR(VLOOKUP(B112,Sheet2!A:E,5,FALSE),0)</f>
        <v>14.35</v>
      </c>
      <c r="E112" s="57">
        <v>0</v>
      </c>
      <c r="F112" s="43">
        <f t="shared" si="20"/>
        <v>0</v>
      </c>
      <c r="G112" s="28">
        <f>IFERROR(VLOOKUP(B112,Sheet2!A:D,4,FALSE),0)</f>
        <v>0.60599999999999998</v>
      </c>
      <c r="H112" s="28">
        <f t="shared" si="21"/>
        <v>0</v>
      </c>
      <c r="I112" s="29">
        <f t="shared" si="13"/>
        <v>0</v>
      </c>
      <c r="K112" s="44" t="str">
        <f>IFERROR(VLOOKUP(B112,Sheet2!A:D,2,FALSE),0)</f>
        <v>2" NPT FEM X 1-1/2" FEM COUPLING GALV (64-454)</v>
      </c>
    </row>
    <row r="113" spans="2:11" x14ac:dyDescent="0.25">
      <c r="B113" s="40">
        <v>50883</v>
      </c>
      <c r="C113" s="41">
        <f>IFERROR(VLOOKUP(B113,Sheet2!A:D,3,FALSE),0)</f>
        <v>74</v>
      </c>
      <c r="D113" s="41">
        <f>IFERROR(VLOOKUP(B113,Sheet2!A:E,5,FALSE),0)</f>
        <v>44.4</v>
      </c>
      <c r="E113" s="57">
        <v>0</v>
      </c>
      <c r="F113" s="43">
        <f t="shared" si="20"/>
        <v>0</v>
      </c>
      <c r="G113" s="28">
        <f>IFERROR(VLOOKUP(B113,Sheet2!A:D,4,FALSE),0)</f>
        <v>2.5249999999999999</v>
      </c>
      <c r="H113" s="28">
        <f t="shared" si="21"/>
        <v>0</v>
      </c>
      <c r="I113" s="29">
        <f t="shared" si="13"/>
        <v>0</v>
      </c>
      <c r="K113" s="44" t="str">
        <f>IFERROR(VLOOKUP(B113,Sheet2!A:D,2,FALSE),0)</f>
        <v>2-1/2" NPT FEM X 2" FEM COUPLING GALV (64-462)</v>
      </c>
    </row>
    <row r="114" spans="2:11" ht="15.75" thickBot="1" x14ac:dyDescent="0.3">
      <c r="B114" s="40">
        <v>50885</v>
      </c>
      <c r="C114" s="41">
        <f>IFERROR(VLOOKUP(B114,Sheet2!A:D,3,FALSE),0)</f>
        <v>127.92</v>
      </c>
      <c r="D114" s="41">
        <f>IFERROR(VLOOKUP(B114,Sheet2!A:E,5,FALSE),0)</f>
        <v>76.75</v>
      </c>
      <c r="E114" s="57">
        <v>0</v>
      </c>
      <c r="F114" s="43">
        <f t="shared" si="20"/>
        <v>0</v>
      </c>
      <c r="G114" s="28">
        <f>IFERROR(VLOOKUP(B114,Sheet2!A:D,4,FALSE),0)</f>
        <v>3.3</v>
      </c>
      <c r="H114" s="28">
        <f t="shared" si="21"/>
        <v>0</v>
      </c>
      <c r="I114" s="29">
        <f t="shared" si="13"/>
        <v>0</v>
      </c>
      <c r="K114" s="62" t="str">
        <f>IFERROR(VLOOKUP(B114,Sheet2!A:D,2,FALSE),0)</f>
        <v>3" NPT FEM X 2" FEM COUPLING GALV (64-456)</v>
      </c>
    </row>
    <row r="115" spans="2:11" ht="15.75" thickBot="1" x14ac:dyDescent="0.3">
      <c r="B115" s="63"/>
      <c r="C115" s="64"/>
      <c r="D115" s="64"/>
      <c r="E115" s="65"/>
      <c r="F115" s="43"/>
      <c r="I115" s="29">
        <f t="shared" si="13"/>
        <v>0</v>
      </c>
      <c r="K115" s="34" t="s">
        <v>85</v>
      </c>
    </row>
    <row r="116" spans="2:11" x14ac:dyDescent="0.25">
      <c r="B116" s="45">
        <v>50704</v>
      </c>
      <c r="C116" s="41">
        <f>IFERROR(VLOOKUP(B116,Sheet2!A:D,3,FALSE),0)</f>
        <v>20.329999999999998</v>
      </c>
      <c r="D116" s="41">
        <f>IFERROR(VLOOKUP(B116,Sheet2!A:E,5,FALSE),0)</f>
        <v>12.19</v>
      </c>
      <c r="E116" s="42">
        <v>0</v>
      </c>
      <c r="F116" s="43">
        <f t="shared" ref="F116:F129" si="22">D116*E116</f>
        <v>0</v>
      </c>
      <c r="G116" s="28">
        <f>IFERROR(VLOOKUP(B116,Sheet2!A:D,4,FALSE),0)</f>
        <v>0.77500000000000002</v>
      </c>
      <c r="H116" s="28">
        <f t="shared" ref="H116:H129" si="23">G116*E116</f>
        <v>0</v>
      </c>
      <c r="I116" s="29">
        <f t="shared" si="13"/>
        <v>0</v>
      </c>
      <c r="K116" s="67" t="str">
        <f>IFERROR(VLOOKUP(B116,Sheet2!A:D,2,FALSE),0)</f>
        <v>REDUCING BUSHING 2" MALE X 1-1/2" FEM NPT GALV (64531)</v>
      </c>
    </row>
    <row r="117" spans="2:11" x14ac:dyDescent="0.25">
      <c r="B117" s="45">
        <v>50705</v>
      </c>
      <c r="C117" s="41">
        <f>IFERROR(VLOOKUP(B117,Sheet2!A:D,3,FALSE),0)</f>
        <v>48.79</v>
      </c>
      <c r="D117" s="41">
        <f>IFERROR(VLOOKUP(B117,Sheet2!A:E,5,FALSE),0)</f>
        <v>29.27</v>
      </c>
      <c r="E117" s="42">
        <v>0</v>
      </c>
      <c r="F117" s="43">
        <f t="shared" si="22"/>
        <v>0</v>
      </c>
      <c r="G117" s="28">
        <f>IFERROR(VLOOKUP(B117,Sheet2!A:D,4,FALSE),0)</f>
        <v>0.77500000000000002</v>
      </c>
      <c r="H117" s="28">
        <f t="shared" si="23"/>
        <v>0</v>
      </c>
      <c r="I117" s="29">
        <f t="shared" si="13"/>
        <v>0</v>
      </c>
      <c r="K117" s="46" t="str">
        <f>IFERROR(VLOOKUP(B117,Sheet2!A:D,2,FALSE),0)</f>
        <v>REDUCING BUSHING 2" MALE X 1" FEM NPT BRONZE (44529LF)</v>
      </c>
    </row>
    <row r="118" spans="2:11" x14ac:dyDescent="0.25">
      <c r="B118" s="45">
        <v>50706</v>
      </c>
      <c r="C118" s="41">
        <f>IFERROR(VLOOKUP(B118,Sheet2!A:D,3,FALSE),0)</f>
        <v>69.78</v>
      </c>
      <c r="D118" s="41">
        <f>IFERROR(VLOOKUP(B118,Sheet2!A:E,5,FALSE),0)</f>
        <v>41.87</v>
      </c>
      <c r="E118" s="42">
        <v>0</v>
      </c>
      <c r="F118" s="43">
        <f t="shared" si="22"/>
        <v>0</v>
      </c>
      <c r="G118" s="28">
        <f>IFERROR(VLOOKUP(B118,Sheet2!A:D,4,FALSE),0)</f>
        <v>0.77500000000000002</v>
      </c>
      <c r="H118" s="28">
        <f t="shared" si="23"/>
        <v>0</v>
      </c>
      <c r="I118" s="29">
        <f t="shared" si="13"/>
        <v>0</v>
      </c>
      <c r="K118" s="46" t="str">
        <f>IFERROR(VLOOKUP(B118,Sheet2!A:D,2,FALSE),0)</f>
        <v>REDUCING BUSHING 2" MALE X 3/4" FEM NPT BRONZE (44528)</v>
      </c>
    </row>
    <row r="119" spans="2:11" x14ac:dyDescent="0.25">
      <c r="B119" s="45">
        <v>50707</v>
      </c>
      <c r="C119" s="41">
        <f>IFERROR(VLOOKUP(B119,Sheet2!A:D,3,FALSE),0)</f>
        <v>27.34</v>
      </c>
      <c r="D119" s="41">
        <f>IFERROR(VLOOKUP(B119,Sheet2!A:E,5,FALSE),0)</f>
        <v>16.399999999999999</v>
      </c>
      <c r="E119" s="42">
        <v>0</v>
      </c>
      <c r="F119" s="43">
        <f t="shared" si="22"/>
        <v>0</v>
      </c>
      <c r="G119" s="28">
        <f>IFERROR(VLOOKUP(B119,Sheet2!A:D,4,FALSE),0)</f>
        <v>0.58099999999999996</v>
      </c>
      <c r="H119" s="28">
        <f t="shared" si="23"/>
        <v>0</v>
      </c>
      <c r="I119" s="29">
        <f t="shared" si="13"/>
        <v>0</v>
      </c>
      <c r="K119" s="46" t="str">
        <f>IFERROR(VLOOKUP(B119,Sheet2!A:D,2,FALSE),0)</f>
        <v>REDUCING BUSHING 1-1/2" MALE X 1" FEM NPT BRONZE (44523LF)</v>
      </c>
    </row>
    <row r="120" spans="2:11" x14ac:dyDescent="0.25">
      <c r="B120" s="45">
        <v>50708</v>
      </c>
      <c r="C120" s="41">
        <f>IFERROR(VLOOKUP(B120,Sheet2!A:D,3,FALSE),0)</f>
        <v>33.450000000000003</v>
      </c>
      <c r="D120" s="41">
        <f>IFERROR(VLOOKUP(B120,Sheet2!A:E,5,FALSE),0)</f>
        <v>20.07</v>
      </c>
      <c r="E120" s="42">
        <v>0</v>
      </c>
      <c r="F120" s="43">
        <f t="shared" si="22"/>
        <v>0</v>
      </c>
      <c r="G120" s="28">
        <f>IFERROR(VLOOKUP(B120,Sheet2!A:D,4,FALSE),0)</f>
        <v>0.66300000000000003</v>
      </c>
      <c r="H120" s="28">
        <f t="shared" si="23"/>
        <v>0</v>
      </c>
      <c r="I120" s="29">
        <f t="shared" si="13"/>
        <v>0</v>
      </c>
      <c r="K120" s="46" t="str">
        <f>IFERROR(VLOOKUP(B120,Sheet2!A:D,2,FALSE),0)</f>
        <v>REDUCING BUSHING 1-1/2" MALE X 3/4" FEM NPT BRONZE (44522LF)</v>
      </c>
    </row>
    <row r="121" spans="2:11" x14ac:dyDescent="0.25">
      <c r="B121" s="40">
        <v>50709</v>
      </c>
      <c r="C121" s="41">
        <f>IFERROR(VLOOKUP(B121,Sheet2!A:D,3,FALSE),0)</f>
        <v>10.09</v>
      </c>
      <c r="D121" s="41">
        <f>IFERROR(VLOOKUP(B121,Sheet2!A:E,5,FALSE),0)</f>
        <v>6.06</v>
      </c>
      <c r="E121" s="42">
        <v>0</v>
      </c>
      <c r="F121" s="43">
        <f t="shared" si="22"/>
        <v>0</v>
      </c>
      <c r="G121" s="28">
        <f>IFERROR(VLOOKUP(B121,Sheet2!A:D,4,FALSE),0)</f>
        <v>0.2</v>
      </c>
      <c r="H121" s="28">
        <f t="shared" si="23"/>
        <v>0</v>
      </c>
      <c r="I121" s="29">
        <f t="shared" si="13"/>
        <v>0</v>
      </c>
      <c r="K121" s="44" t="str">
        <f>IFERROR(VLOOKUP(B121,Sheet2!A:D,2,FALSE),0)</f>
        <v>REDUCING BUSHING 1" MNPT X 3/4" FNPT (28-115)</v>
      </c>
    </row>
    <row r="122" spans="2:11" x14ac:dyDescent="0.25">
      <c r="B122" s="40">
        <v>50710</v>
      </c>
      <c r="C122" s="41">
        <f>IFERROR(VLOOKUP(B122,Sheet2!A:D,3,FALSE),0)</f>
        <v>12.84</v>
      </c>
      <c r="D122" s="41">
        <f>IFERROR(VLOOKUP(B122,Sheet2!A:E,5,FALSE),0)</f>
        <v>7.71</v>
      </c>
      <c r="E122" s="42">
        <v>0</v>
      </c>
      <c r="F122" s="43">
        <f t="shared" si="22"/>
        <v>0</v>
      </c>
      <c r="G122" s="28">
        <f>IFERROR(VLOOKUP(B122,Sheet2!A:D,4,FALSE),0)</f>
        <v>0.77500000000000002</v>
      </c>
      <c r="H122" s="28">
        <f t="shared" si="23"/>
        <v>0</v>
      </c>
      <c r="I122" s="29">
        <f t="shared" si="13"/>
        <v>0</v>
      </c>
      <c r="K122" s="44" t="str">
        <f>IFERROR(VLOOKUP(B122,Sheet2!A:D,2,FALSE),0)</f>
        <v>REDUCING BUSHING 1" MNPT X 1/2" FNPT (28-114)</v>
      </c>
    </row>
    <row r="123" spans="2:11" x14ac:dyDescent="0.25">
      <c r="B123" s="40">
        <v>50711</v>
      </c>
      <c r="C123" s="41">
        <f>IFERROR(VLOOKUP(B123,Sheet2!A:D,3,FALSE),0)</f>
        <v>13.04</v>
      </c>
      <c r="D123" s="41">
        <f>IFERROR(VLOOKUP(B123,Sheet2!A:E,5,FALSE),0)</f>
        <v>7.82</v>
      </c>
      <c r="E123" s="42">
        <v>0</v>
      </c>
      <c r="F123" s="43">
        <f t="shared" si="22"/>
        <v>0</v>
      </c>
      <c r="G123" s="28">
        <f>IFERROR(VLOOKUP(B123,Sheet2!A:D,4,FALSE),0)</f>
        <v>0.3</v>
      </c>
      <c r="H123" s="28">
        <f t="shared" si="23"/>
        <v>0</v>
      </c>
      <c r="I123" s="29">
        <f t="shared" si="13"/>
        <v>0</v>
      </c>
      <c r="K123" s="44" t="str">
        <f>IFERROR(VLOOKUP(B123,Sheet2!A:D,2,FALSE),0)</f>
        <v>REDUCING BUSHING 1"MNPT X 3/8" FNPT (28-113)</v>
      </c>
    </row>
    <row r="124" spans="2:11" x14ac:dyDescent="0.25">
      <c r="B124" s="40">
        <v>50712</v>
      </c>
      <c r="C124" s="41">
        <f>IFERROR(VLOOKUP(B124,Sheet2!A:D,3,FALSE),0)</f>
        <v>5.03</v>
      </c>
      <c r="D124" s="41">
        <f>IFERROR(VLOOKUP(B124,Sheet2!A:E,5,FALSE),0)</f>
        <v>3.01</v>
      </c>
      <c r="E124" s="42">
        <v>0</v>
      </c>
      <c r="F124" s="43">
        <f t="shared" si="22"/>
        <v>0</v>
      </c>
      <c r="G124" s="28">
        <f>IFERROR(VLOOKUP(B124,Sheet2!A:D,4,FALSE),0)</f>
        <v>0.11</v>
      </c>
      <c r="H124" s="28">
        <f t="shared" si="23"/>
        <v>0</v>
      </c>
      <c r="I124" s="29">
        <f t="shared" si="13"/>
        <v>0</v>
      </c>
      <c r="K124" s="44" t="str">
        <f>IFERROR(VLOOKUP(B124,Sheet2!A:D,2,FALSE),0)</f>
        <v>REDUCING BUSHING 3/4" MNPT X 1/2" FNPT (28-111L)</v>
      </c>
    </row>
    <row r="125" spans="2:11" x14ac:dyDescent="0.25">
      <c r="B125" s="40">
        <v>50713</v>
      </c>
      <c r="C125" s="41">
        <f>IFERROR(VLOOKUP(B125,Sheet2!A:D,3,FALSE),0)</f>
        <v>6.9</v>
      </c>
      <c r="D125" s="41">
        <f>IFERROR(VLOOKUP(B125,Sheet2!A:E,5,FALSE),0)</f>
        <v>4.1399999999999997</v>
      </c>
      <c r="E125" s="42">
        <v>0</v>
      </c>
      <c r="F125" s="43">
        <f t="shared" si="22"/>
        <v>0</v>
      </c>
      <c r="G125" s="28">
        <f>IFERROR(VLOOKUP(B125,Sheet2!A:D,4,FALSE),0)</f>
        <v>0.15</v>
      </c>
      <c r="H125" s="28">
        <f t="shared" si="23"/>
        <v>0</v>
      </c>
      <c r="I125" s="29">
        <f t="shared" si="13"/>
        <v>0</v>
      </c>
      <c r="K125" s="44" t="str">
        <f>IFERROR(VLOOKUP(B125,Sheet2!A:D,2,FALSE),0)</f>
        <v>REDUCING BUSHING 3/4" MNPT X 3/8" FNPT (28-110L)</v>
      </c>
    </row>
    <row r="126" spans="2:11" x14ac:dyDescent="0.25">
      <c r="B126" s="40">
        <v>50714</v>
      </c>
      <c r="C126" s="41">
        <f>IFERROR(VLOOKUP(B126,Sheet2!A:D,3,FALSE),0)</f>
        <v>5.87</v>
      </c>
      <c r="D126" s="41">
        <f>IFERROR(VLOOKUP(B126,Sheet2!A:E,5,FALSE),0)</f>
        <v>3.52</v>
      </c>
      <c r="E126" s="42">
        <v>0</v>
      </c>
      <c r="F126" s="43">
        <f t="shared" si="22"/>
        <v>0</v>
      </c>
      <c r="G126" s="28">
        <f>IFERROR(VLOOKUP(B126,Sheet2!A:D,4,FALSE),0)</f>
        <v>0.18</v>
      </c>
      <c r="H126" s="28">
        <f t="shared" si="23"/>
        <v>0</v>
      </c>
      <c r="I126" s="29">
        <f t="shared" si="13"/>
        <v>0</v>
      </c>
      <c r="K126" s="44" t="str">
        <f>IFERROR(VLOOKUP(B126,Sheet2!A:D,2,FALSE),0)</f>
        <v>REDUCING BUSHING 3/4" MNPT X 1/4" FNPT (28-109L)</v>
      </c>
    </row>
    <row r="127" spans="2:11" x14ac:dyDescent="0.25">
      <c r="B127" s="45">
        <v>50715</v>
      </c>
      <c r="C127" s="41">
        <f>IFERROR(VLOOKUP(B127,Sheet2!A:D,3,FALSE),0)</f>
        <v>2.37</v>
      </c>
      <c r="D127" s="41">
        <f>IFERROR(VLOOKUP(B127,Sheet2!A:E,5,FALSE),0)</f>
        <v>1.43</v>
      </c>
      <c r="E127" s="42">
        <v>0</v>
      </c>
      <c r="F127" s="43">
        <f t="shared" si="22"/>
        <v>0</v>
      </c>
      <c r="G127" s="28">
        <f>IFERROR(VLOOKUP(B127,Sheet2!A:D,4,FALSE),0)</f>
        <v>0.05</v>
      </c>
      <c r="H127" s="28">
        <f t="shared" si="23"/>
        <v>0</v>
      </c>
      <c r="I127" s="29">
        <f t="shared" si="13"/>
        <v>0</v>
      </c>
      <c r="K127" s="46" t="str">
        <f>IFERROR(VLOOKUP(B127,Sheet2!A:D,2,FALSE),0)</f>
        <v>1/2 male to 3/8 female Hex Reducing Bushing</v>
      </c>
    </row>
    <row r="128" spans="2:11" x14ac:dyDescent="0.25">
      <c r="B128" s="40">
        <v>50716</v>
      </c>
      <c r="C128" s="41">
        <f>IFERROR(VLOOKUP(B128,Sheet2!A:D,3,FALSE),0)</f>
        <v>3.28</v>
      </c>
      <c r="D128" s="41">
        <f>IFERROR(VLOOKUP(B128,Sheet2!A:E,5,FALSE),0)</f>
        <v>1.97</v>
      </c>
      <c r="E128" s="42">
        <v>0</v>
      </c>
      <c r="F128" s="43">
        <f t="shared" si="22"/>
        <v>0</v>
      </c>
      <c r="G128" s="28">
        <f>IFERROR(VLOOKUP(B128,Sheet2!A:D,4,FALSE),0)</f>
        <v>0.08</v>
      </c>
      <c r="H128" s="28">
        <f t="shared" si="23"/>
        <v>0</v>
      </c>
      <c r="I128" s="29">
        <f t="shared" si="13"/>
        <v>0</v>
      </c>
      <c r="K128" s="44" t="str">
        <f>IFERROR(VLOOKUP(B128,Sheet2!A:D,2,FALSE),0)</f>
        <v xml:space="preserve">1/2 male to 1/4 female Hex Reducing Bushing          </v>
      </c>
    </row>
    <row r="129" spans="2:11" ht="15.75" thickBot="1" x14ac:dyDescent="0.3">
      <c r="B129" s="40">
        <v>50717</v>
      </c>
      <c r="C129" s="41">
        <f>IFERROR(VLOOKUP(B129,Sheet2!A:D,3,FALSE),0)</f>
        <v>1.7</v>
      </c>
      <c r="D129" s="41">
        <f>IFERROR(VLOOKUP(B129,Sheet2!A:E,5,FALSE),0)</f>
        <v>1.02</v>
      </c>
      <c r="E129" s="57">
        <v>0</v>
      </c>
      <c r="F129" s="43">
        <f t="shared" si="22"/>
        <v>0</v>
      </c>
      <c r="G129" s="28">
        <f>IFERROR(VLOOKUP(B129,Sheet2!A:D,4,FALSE),0)</f>
        <v>0.03</v>
      </c>
      <c r="H129" s="28">
        <f t="shared" si="23"/>
        <v>0</v>
      </c>
      <c r="I129" s="29">
        <f t="shared" si="13"/>
        <v>0</v>
      </c>
      <c r="K129" s="62" t="str">
        <f>IFERROR(VLOOKUP(B129,Sheet2!A:D,2,FALSE),0)</f>
        <v>REDUCING BUSHING 3/8" MNPT x 1/4" FNPT (Manifold reducer) (28-104L)</v>
      </c>
    </row>
    <row r="130" spans="2:11" ht="15.75" thickBot="1" x14ac:dyDescent="0.3">
      <c r="B130" s="63"/>
      <c r="C130" s="64"/>
      <c r="D130" s="64"/>
      <c r="E130" s="65"/>
      <c r="F130" s="43"/>
      <c r="I130" s="29">
        <f t="shared" si="13"/>
        <v>0</v>
      </c>
      <c r="K130" s="34" t="s">
        <v>86</v>
      </c>
    </row>
    <row r="131" spans="2:11" x14ac:dyDescent="0.25">
      <c r="B131" s="40">
        <v>50710</v>
      </c>
      <c r="C131" s="41">
        <f>IFERROR(VLOOKUP(B131,Sheet2!A:D,3,FALSE),0)</f>
        <v>12.84</v>
      </c>
      <c r="D131" s="41">
        <f>IFERROR(VLOOKUP(B131,Sheet2!A:E,5,FALSE),0)</f>
        <v>7.71</v>
      </c>
      <c r="E131" s="57">
        <v>0</v>
      </c>
      <c r="F131" s="43">
        <f t="shared" ref="F131:F138" si="24">D131*E131</f>
        <v>0</v>
      </c>
      <c r="G131" s="28">
        <f>IFERROR(VLOOKUP(B131,Sheet2!A:D,4,FALSE),0)</f>
        <v>0.77500000000000002</v>
      </c>
      <c r="H131" s="28">
        <f t="shared" ref="H131:H138" si="25">G131*E131</f>
        <v>0</v>
      </c>
      <c r="I131" s="29">
        <f t="shared" si="13"/>
        <v>0</v>
      </c>
      <c r="K131" s="66" t="str">
        <f>IFERROR(VLOOKUP(B131,Sheet2!A:D,2,FALSE),0)</f>
        <v>REDUCING BUSHING 1" MNPT X 1/2" FNPT (28-114)</v>
      </c>
    </row>
    <row r="132" spans="2:11" x14ac:dyDescent="0.25">
      <c r="B132" s="40">
        <v>50711</v>
      </c>
      <c r="C132" s="41">
        <f>IFERROR(VLOOKUP(B132,Sheet2!A:D,3,FALSE),0)</f>
        <v>13.04</v>
      </c>
      <c r="D132" s="41">
        <f>IFERROR(VLOOKUP(B132,Sheet2!A:E,5,FALSE),0)</f>
        <v>7.82</v>
      </c>
      <c r="E132" s="57">
        <v>0</v>
      </c>
      <c r="F132" s="43">
        <f t="shared" si="24"/>
        <v>0</v>
      </c>
      <c r="G132" s="28">
        <f>IFERROR(VLOOKUP(B132,Sheet2!A:D,4,FALSE),0)</f>
        <v>0.3</v>
      </c>
      <c r="H132" s="28">
        <f t="shared" si="25"/>
        <v>0</v>
      </c>
      <c r="I132" s="29">
        <f t="shared" si="13"/>
        <v>0</v>
      </c>
      <c r="K132" s="44" t="str">
        <f>IFERROR(VLOOKUP(B132,Sheet2!A:D,2,FALSE),0)</f>
        <v>REDUCING BUSHING 1"MNPT X 3/8" FNPT (28-113)</v>
      </c>
    </row>
    <row r="133" spans="2:11" x14ac:dyDescent="0.25">
      <c r="B133" s="40">
        <v>50712</v>
      </c>
      <c r="C133" s="41">
        <f>IFERROR(VLOOKUP(B133,Sheet2!A:D,3,FALSE),0)</f>
        <v>5.03</v>
      </c>
      <c r="D133" s="41">
        <f>IFERROR(VLOOKUP(B133,Sheet2!A:E,5,FALSE),0)</f>
        <v>3.01</v>
      </c>
      <c r="E133" s="57">
        <v>0</v>
      </c>
      <c r="F133" s="43">
        <f t="shared" si="24"/>
        <v>0</v>
      </c>
      <c r="G133" s="28">
        <f>IFERROR(VLOOKUP(B133,Sheet2!A:D,4,FALSE),0)</f>
        <v>0.11</v>
      </c>
      <c r="H133" s="28">
        <f t="shared" si="25"/>
        <v>0</v>
      </c>
      <c r="I133" s="29">
        <f t="shared" si="13"/>
        <v>0</v>
      </c>
      <c r="K133" s="44" t="str">
        <f>IFERROR(VLOOKUP(B133,Sheet2!A:D,2,FALSE),0)</f>
        <v>REDUCING BUSHING 3/4" MNPT X 1/2" FNPT (28-111L)</v>
      </c>
    </row>
    <row r="134" spans="2:11" x14ac:dyDescent="0.25">
      <c r="B134" s="40">
        <v>50713</v>
      </c>
      <c r="C134" s="41">
        <f>IFERROR(VLOOKUP(B134,Sheet2!A:D,3,FALSE),0)</f>
        <v>6.9</v>
      </c>
      <c r="D134" s="41">
        <f>IFERROR(VLOOKUP(B134,Sheet2!A:E,5,FALSE),0)</f>
        <v>4.1399999999999997</v>
      </c>
      <c r="E134" s="57">
        <v>0</v>
      </c>
      <c r="F134" s="43">
        <f t="shared" si="24"/>
        <v>0</v>
      </c>
      <c r="G134" s="28">
        <f>IFERROR(VLOOKUP(B134,Sheet2!A:D,4,FALSE),0)</f>
        <v>0.15</v>
      </c>
      <c r="H134" s="28">
        <f t="shared" si="25"/>
        <v>0</v>
      </c>
      <c r="I134" s="29">
        <f t="shared" si="13"/>
        <v>0</v>
      </c>
      <c r="K134" s="44" t="str">
        <f>IFERROR(VLOOKUP(B134,Sheet2!A:D,2,FALSE),0)</f>
        <v>REDUCING BUSHING 3/4" MNPT X 3/8" FNPT (28-110L)</v>
      </c>
    </row>
    <row r="135" spans="2:11" x14ac:dyDescent="0.25">
      <c r="B135" s="40">
        <v>50714</v>
      </c>
      <c r="C135" s="41">
        <f>IFERROR(VLOOKUP(B135,Sheet2!A:D,3,FALSE),0)</f>
        <v>5.87</v>
      </c>
      <c r="D135" s="41">
        <f>IFERROR(VLOOKUP(B135,Sheet2!A:E,5,FALSE),0)</f>
        <v>3.52</v>
      </c>
      <c r="E135" s="57">
        <v>0</v>
      </c>
      <c r="F135" s="43">
        <f t="shared" si="24"/>
        <v>0</v>
      </c>
      <c r="G135" s="28">
        <f>IFERROR(VLOOKUP(B135,Sheet2!A:D,4,FALSE),0)</f>
        <v>0.18</v>
      </c>
      <c r="H135" s="28">
        <f t="shared" si="25"/>
        <v>0</v>
      </c>
      <c r="I135" s="29">
        <f t="shared" si="13"/>
        <v>0</v>
      </c>
      <c r="K135" s="44" t="str">
        <f>IFERROR(VLOOKUP(B135,Sheet2!A:D,2,FALSE),0)</f>
        <v>REDUCING BUSHING 3/4" MNPT X 1/4" FNPT (28-109L)</v>
      </c>
    </row>
    <row r="136" spans="2:11" x14ac:dyDescent="0.25">
      <c r="B136" s="40">
        <v>50715</v>
      </c>
      <c r="C136" s="41">
        <f>IFERROR(VLOOKUP(B136,Sheet2!A:D,3,FALSE),0)</f>
        <v>2.37</v>
      </c>
      <c r="D136" s="41">
        <f>IFERROR(VLOOKUP(B136,Sheet2!A:E,5,FALSE),0)</f>
        <v>1.43</v>
      </c>
      <c r="E136" s="57">
        <v>0</v>
      </c>
      <c r="F136" s="43">
        <f t="shared" si="24"/>
        <v>0</v>
      </c>
      <c r="G136" s="28">
        <f>IFERROR(VLOOKUP(B136,Sheet2!A:D,4,FALSE),0)</f>
        <v>0.05</v>
      </c>
      <c r="H136" s="28">
        <f t="shared" si="25"/>
        <v>0</v>
      </c>
      <c r="I136" s="29">
        <f t="shared" ref="I136:I199" si="26">C136*E136</f>
        <v>0</v>
      </c>
      <c r="K136" s="44" t="str">
        <f>IFERROR(VLOOKUP(B136,Sheet2!A:D,2,FALSE),0)</f>
        <v>1/2 male to 3/8 female Hex Reducing Bushing</v>
      </c>
    </row>
    <row r="137" spans="2:11" x14ac:dyDescent="0.25">
      <c r="B137" s="40">
        <v>50716</v>
      </c>
      <c r="C137" s="41">
        <f>IFERROR(VLOOKUP(B137,Sheet2!A:D,3,FALSE),0)</f>
        <v>3.28</v>
      </c>
      <c r="D137" s="41">
        <f>IFERROR(VLOOKUP(B137,Sheet2!A:E,5,FALSE),0)</f>
        <v>1.97</v>
      </c>
      <c r="E137" s="57">
        <v>0</v>
      </c>
      <c r="F137" s="43">
        <f t="shared" si="24"/>
        <v>0</v>
      </c>
      <c r="G137" s="28">
        <f>IFERROR(VLOOKUP(B137,Sheet2!A:D,4,FALSE),0)</f>
        <v>0.08</v>
      </c>
      <c r="H137" s="28">
        <f t="shared" si="25"/>
        <v>0</v>
      </c>
      <c r="I137" s="29">
        <f t="shared" si="26"/>
        <v>0</v>
      </c>
      <c r="K137" s="44" t="str">
        <f>IFERROR(VLOOKUP(B137,Sheet2!A:D,2,FALSE),0)</f>
        <v xml:space="preserve">1/2 male to 1/4 female Hex Reducing Bushing          </v>
      </c>
    </row>
    <row r="138" spans="2:11" ht="15.75" thickBot="1" x14ac:dyDescent="0.3">
      <c r="B138" s="40">
        <v>50717</v>
      </c>
      <c r="C138" s="41">
        <f>IFERROR(VLOOKUP(B138,Sheet2!A:D,3,FALSE),0)</f>
        <v>1.7</v>
      </c>
      <c r="D138" s="41">
        <f>IFERROR(VLOOKUP(B138,Sheet2!A:E,5,FALSE),0)</f>
        <v>1.02</v>
      </c>
      <c r="E138" s="57">
        <v>0</v>
      </c>
      <c r="F138" s="43">
        <f t="shared" si="24"/>
        <v>0</v>
      </c>
      <c r="G138" s="28">
        <f>IFERROR(VLOOKUP(B138,Sheet2!A:D,4,FALSE),0)</f>
        <v>0.03</v>
      </c>
      <c r="H138" s="28">
        <f t="shared" si="25"/>
        <v>0</v>
      </c>
      <c r="I138" s="29">
        <f t="shared" si="26"/>
        <v>0</v>
      </c>
      <c r="K138" s="62" t="str">
        <f>IFERROR(VLOOKUP(B138,Sheet2!A:D,2,FALSE),0)</f>
        <v>REDUCING BUSHING 3/8" MNPT x 1/4" FNPT (Manifold reducer) (28-104L)</v>
      </c>
    </row>
    <row r="139" spans="2:11" ht="15.75" thickBot="1" x14ac:dyDescent="0.3">
      <c r="B139" s="63"/>
      <c r="C139" s="64"/>
      <c r="D139" s="64"/>
      <c r="E139" s="65"/>
      <c r="F139" s="43"/>
      <c r="I139" s="29">
        <f t="shared" si="26"/>
        <v>0</v>
      </c>
      <c r="K139" s="34" t="s">
        <v>87</v>
      </c>
    </row>
    <row r="140" spans="2:11" x14ac:dyDescent="0.25">
      <c r="B140" s="45">
        <v>50810</v>
      </c>
      <c r="C140" s="41">
        <f>IFERROR(VLOOKUP(B140,Sheet2!A:D,3,FALSE),0)</f>
        <v>3.31</v>
      </c>
      <c r="D140" s="41">
        <f>IFERROR(VLOOKUP(B140,Sheet2!A:E,5,FALSE),0)</f>
        <v>1.99</v>
      </c>
      <c r="E140" s="57">
        <v>0</v>
      </c>
      <c r="F140" s="43">
        <f t="shared" ref="F140:F155" si="27">D140*E140</f>
        <v>0</v>
      </c>
      <c r="G140" s="28">
        <f>IFERROR(VLOOKUP(B140,Sheet2!A:D,4,FALSE),0)</f>
        <v>0.08</v>
      </c>
      <c r="H140" s="28">
        <f t="shared" ref="H140:H155" si="28">G140*E140</f>
        <v>0</v>
      </c>
      <c r="I140" s="29">
        <f t="shared" si="26"/>
        <v>0</v>
      </c>
      <c r="K140" s="67" t="str">
        <f>IFERROR(VLOOKUP(B140,Sheet2!A:D,2,FALSE),0)</f>
        <v>1/4" MNPT X 3/8" FNPT BUSHING (28-193L)</v>
      </c>
    </row>
    <row r="141" spans="2:11" x14ac:dyDescent="0.25">
      <c r="B141" s="45">
        <v>50811</v>
      </c>
      <c r="C141" s="41">
        <f>IFERROR(VLOOKUP(B141,Sheet2!A:D,3,FALSE),0)</f>
        <v>7.23</v>
      </c>
      <c r="D141" s="41">
        <f>IFERROR(VLOOKUP(B141,Sheet2!A:E,5,FALSE),0)</f>
        <v>4.33</v>
      </c>
      <c r="E141" s="57">
        <v>0</v>
      </c>
      <c r="F141" s="43">
        <f t="shared" si="27"/>
        <v>0</v>
      </c>
      <c r="G141" s="28">
        <f>IFERROR(VLOOKUP(B141,Sheet2!A:D,4,FALSE),0)</f>
        <v>0.08</v>
      </c>
      <c r="H141" s="28">
        <f t="shared" si="28"/>
        <v>0</v>
      </c>
      <c r="I141" s="29">
        <f t="shared" si="26"/>
        <v>0</v>
      </c>
      <c r="K141" s="46" t="str">
        <f>IFERROR(VLOOKUP(B141,Sheet2!A:D,2,FALSE),0)</f>
        <v>1/4" MNPT X 1/2" FNPT BUSHING (28-199)</v>
      </c>
    </row>
    <row r="142" spans="2:11" x14ac:dyDescent="0.25">
      <c r="B142" s="45">
        <v>50812</v>
      </c>
      <c r="C142" s="41">
        <f>IFERROR(VLOOKUP(B142,Sheet2!A:D,3,FALSE),0)</f>
        <v>9.2799999999999994</v>
      </c>
      <c r="D142" s="41">
        <f>IFERROR(VLOOKUP(B142,Sheet2!A:E,5,FALSE),0)</f>
        <v>5.56</v>
      </c>
      <c r="E142" s="57">
        <v>0</v>
      </c>
      <c r="F142" s="43">
        <f t="shared" si="27"/>
        <v>0</v>
      </c>
      <c r="G142" s="28">
        <f>IFERROR(VLOOKUP(B142,Sheet2!A:D,4,FALSE),0)</f>
        <v>0.09</v>
      </c>
      <c r="H142" s="28">
        <f t="shared" si="28"/>
        <v>0</v>
      </c>
      <c r="I142" s="29">
        <f t="shared" si="26"/>
        <v>0</v>
      </c>
      <c r="K142" s="46" t="str">
        <f>IFERROR(VLOOKUP(B142,Sheet2!A:D,2,FALSE),0)</f>
        <v>3/8" MNPT X 1/2" FNPT BUSHING (28-195)</v>
      </c>
    </row>
    <row r="143" spans="2:11" x14ac:dyDescent="0.25">
      <c r="B143" s="45">
        <v>50813</v>
      </c>
      <c r="C143" s="41">
        <f>IFERROR(VLOOKUP(B143,Sheet2!A:D,3,FALSE),0)</f>
        <v>20.32</v>
      </c>
      <c r="D143" s="41">
        <f>IFERROR(VLOOKUP(B143,Sheet2!A:E,5,FALSE),0)</f>
        <v>12.19</v>
      </c>
      <c r="E143" s="57">
        <v>0</v>
      </c>
      <c r="F143" s="43">
        <f t="shared" si="27"/>
        <v>0</v>
      </c>
      <c r="G143" s="28">
        <f>IFERROR(VLOOKUP(B143,Sheet2!A:D,4,FALSE),0)</f>
        <v>0.14000000000000001</v>
      </c>
      <c r="H143" s="28">
        <f t="shared" si="28"/>
        <v>0</v>
      </c>
      <c r="I143" s="29">
        <f t="shared" si="26"/>
        <v>0</v>
      </c>
      <c r="K143" s="46" t="str">
        <f>IFERROR(VLOOKUP(B143,Sheet2!A:D,2,FALSE),0)</f>
        <v>1/2" MNPT X 3/4" FNPT BUSHING (28-208)</v>
      </c>
    </row>
    <row r="144" spans="2:11" x14ac:dyDescent="0.25">
      <c r="B144" s="45">
        <v>50610</v>
      </c>
      <c r="C144" s="41">
        <f>IFERROR(VLOOKUP(B144,Sheet2!A:D,3,FALSE),0)</f>
        <v>1.72</v>
      </c>
      <c r="D144" s="41">
        <f>IFERROR(VLOOKUP(B144,Sheet2!A:E,5,FALSE),0)</f>
        <v>1.03</v>
      </c>
      <c r="E144" s="57">
        <v>0</v>
      </c>
      <c r="F144" s="43">
        <f t="shared" si="27"/>
        <v>0</v>
      </c>
      <c r="G144" s="28">
        <f>IFERROR(VLOOKUP(B144,Sheet2!A:D,4,FALSE),0)</f>
        <v>0.04</v>
      </c>
      <c r="H144" s="28">
        <f t="shared" si="28"/>
        <v>0</v>
      </c>
      <c r="I144" s="29">
        <f t="shared" si="26"/>
        <v>0</v>
      </c>
      <c r="K144" s="46" t="str">
        <f>IFERROR(VLOOKUP(B144,Sheet2!A:D,2,FALSE),0)</f>
        <v>1/4" NPT Hex Nipple Brass (28-212L)</v>
      </c>
    </row>
    <row r="145" spans="2:11" x14ac:dyDescent="0.25">
      <c r="B145" s="45">
        <v>50615</v>
      </c>
      <c r="C145" s="41">
        <f>IFERROR(VLOOKUP(B145,Sheet2!A:D,3,FALSE),0)</f>
        <v>2.65</v>
      </c>
      <c r="D145" s="41">
        <f>IFERROR(VLOOKUP(B145,Sheet2!A:E,5,FALSE),0)</f>
        <v>1.59</v>
      </c>
      <c r="E145" s="57">
        <v>0</v>
      </c>
      <c r="F145" s="43">
        <f t="shared" si="27"/>
        <v>0</v>
      </c>
      <c r="G145" s="28">
        <f>IFERROR(VLOOKUP(B145,Sheet2!A:D,4,FALSE),0)</f>
        <v>7.0000000000000007E-2</v>
      </c>
      <c r="H145" s="28">
        <f t="shared" si="28"/>
        <v>0</v>
      </c>
      <c r="I145" s="29">
        <f t="shared" si="26"/>
        <v>0</v>
      </c>
      <c r="K145" s="46" t="str">
        <f>IFERROR(VLOOKUP(B145,Sheet2!A:D,2,FALSE),0)</f>
        <v>3/8" NPT Hex Nipple (28-213L)</v>
      </c>
    </row>
    <row r="146" spans="2:11" x14ac:dyDescent="0.25">
      <c r="B146" s="45">
        <v>50616</v>
      </c>
      <c r="C146" s="41">
        <f>IFERROR(VLOOKUP(B146,Sheet2!A:D,3,FALSE),0)</f>
        <v>4.59</v>
      </c>
      <c r="D146" s="41">
        <f>IFERROR(VLOOKUP(B146,Sheet2!A:E,5,FALSE),0)</f>
        <v>2.75</v>
      </c>
      <c r="E146" s="57">
        <v>0</v>
      </c>
      <c r="F146" s="43">
        <f t="shared" si="27"/>
        <v>0</v>
      </c>
      <c r="G146" s="28">
        <f>IFERROR(VLOOKUP(B146,Sheet2!A:D,4,FALSE),0)</f>
        <v>0.11</v>
      </c>
      <c r="H146" s="28">
        <f t="shared" si="28"/>
        <v>0</v>
      </c>
      <c r="I146" s="29">
        <f t="shared" si="26"/>
        <v>0</v>
      </c>
      <c r="K146" s="46" t="str">
        <f>IFERROR(VLOOKUP(B146,Sheet2!A:D,2,FALSE),0)</f>
        <v>1/2" NPT Hex Nipple (28-214L)  Brass</v>
      </c>
    </row>
    <row r="147" spans="2:11" x14ac:dyDescent="0.25">
      <c r="B147" s="45">
        <v>50617</v>
      </c>
      <c r="C147" s="41">
        <f>IFERROR(VLOOKUP(B147,Sheet2!A:D,3,FALSE),0)</f>
        <v>10.67</v>
      </c>
      <c r="D147" s="41">
        <f>IFERROR(VLOOKUP(B147,Sheet2!A:E,5,FALSE),0)</f>
        <v>6.41</v>
      </c>
      <c r="E147" s="57">
        <v>0</v>
      </c>
      <c r="F147" s="43">
        <f t="shared" si="27"/>
        <v>0</v>
      </c>
      <c r="G147" s="28">
        <f>IFERROR(VLOOKUP(B147,Sheet2!A:D,4,FALSE),0)</f>
        <v>0.23</v>
      </c>
      <c r="H147" s="28">
        <f t="shared" si="28"/>
        <v>0</v>
      </c>
      <c r="I147" s="29">
        <f t="shared" si="26"/>
        <v>0</v>
      </c>
      <c r="K147" s="46" t="str">
        <f>IFERROR(VLOOKUP(B147,Sheet2!A:D,2,FALSE),0)</f>
        <v>3/4" NPT Hex Nipple (28-215)</v>
      </c>
    </row>
    <row r="148" spans="2:11" x14ac:dyDescent="0.25">
      <c r="B148" s="45">
        <v>50621</v>
      </c>
      <c r="C148" s="41">
        <f>IFERROR(VLOOKUP(B148,Sheet2!A:D,3,FALSE),0)</f>
        <v>17.5</v>
      </c>
      <c r="D148" s="41">
        <f>IFERROR(VLOOKUP(B148,Sheet2!A:E,5,FALSE),0)</f>
        <v>10.5</v>
      </c>
      <c r="E148" s="57">
        <v>0</v>
      </c>
      <c r="F148" s="43">
        <f t="shared" si="27"/>
        <v>0</v>
      </c>
      <c r="G148" s="28">
        <f>IFERROR(VLOOKUP(B148,Sheet2!A:D,4,FALSE),0)</f>
        <v>0.43</v>
      </c>
      <c r="H148" s="28">
        <f t="shared" si="28"/>
        <v>0</v>
      </c>
      <c r="I148" s="29">
        <f t="shared" si="26"/>
        <v>0</v>
      </c>
      <c r="K148" s="46" t="str">
        <f>IFERROR(VLOOKUP(B148,Sheet2!A:D,2,FALSE),0)</f>
        <v>1" NPT Hex Nipple (28-216)</v>
      </c>
    </row>
    <row r="149" spans="2:11" x14ac:dyDescent="0.25">
      <c r="B149" s="45">
        <v>50611</v>
      </c>
      <c r="C149" s="41">
        <f>IFERROR(VLOOKUP(B149,Sheet2!A:D,3,FALSE),0)</f>
        <v>4.37</v>
      </c>
      <c r="D149" s="41">
        <f>IFERROR(VLOOKUP(B149,Sheet2!A:E,5,FALSE),0)</f>
        <v>2.63</v>
      </c>
      <c r="E149" s="57">
        <v>0</v>
      </c>
      <c r="F149" s="43">
        <f t="shared" si="27"/>
        <v>0</v>
      </c>
      <c r="G149" s="28">
        <f>IFERROR(VLOOKUP(B149,Sheet2!A:D,4,FALSE),0)</f>
        <v>0.09</v>
      </c>
      <c r="H149" s="28">
        <f t="shared" si="28"/>
        <v>0</v>
      </c>
      <c r="I149" s="29">
        <f t="shared" si="26"/>
        <v>0</v>
      </c>
      <c r="K149" s="46" t="str">
        <f>IFERROR(VLOOKUP(B149,Sheet2!A:D,2,FALSE),0)</f>
        <v>1/2" NPT X 1/4" NPT HEX REDUCING NIPPLE (28-223L)</v>
      </c>
    </row>
    <row r="150" spans="2:11" x14ac:dyDescent="0.25">
      <c r="B150" s="45">
        <v>50620</v>
      </c>
      <c r="C150" s="41">
        <f>IFERROR(VLOOKUP(B150,Sheet2!A:D,3,FALSE),0)</f>
        <v>7.9</v>
      </c>
      <c r="D150" s="41">
        <f>IFERROR(VLOOKUP(B150,Sheet2!A:E,5,FALSE),0)</f>
        <v>4.74</v>
      </c>
      <c r="E150" s="57">
        <v>0</v>
      </c>
      <c r="F150" s="43">
        <f t="shared" si="27"/>
        <v>0</v>
      </c>
      <c r="G150" s="28">
        <f>IFERROR(VLOOKUP(B150,Sheet2!A:D,4,FALSE),0)</f>
        <v>0.15</v>
      </c>
      <c r="H150" s="28">
        <f t="shared" si="28"/>
        <v>0</v>
      </c>
      <c r="I150" s="29">
        <f t="shared" si="26"/>
        <v>0</v>
      </c>
      <c r="K150" s="46" t="str">
        <f>IFERROR(VLOOKUP(B150,Sheet2!A:D,2,FALSE),0)</f>
        <v>1/2" x 3/4" NPT Hex Nipple (28-225)</v>
      </c>
    </row>
    <row r="151" spans="2:11" x14ac:dyDescent="0.25">
      <c r="B151" s="45">
        <v>50619</v>
      </c>
      <c r="C151" s="41">
        <f>IFERROR(VLOOKUP(B151,Sheet2!A:D,3,FALSE),0)</f>
        <v>11.58</v>
      </c>
      <c r="D151" s="41">
        <f>IFERROR(VLOOKUP(B151,Sheet2!A:E,5,FALSE),0)</f>
        <v>6.95</v>
      </c>
      <c r="E151" s="57">
        <v>0</v>
      </c>
      <c r="F151" s="43">
        <f t="shared" si="27"/>
        <v>0</v>
      </c>
      <c r="G151" s="28">
        <f>IFERROR(VLOOKUP(B151,Sheet2!A:D,4,FALSE),0)</f>
        <v>0.25</v>
      </c>
      <c r="H151" s="28">
        <f t="shared" si="28"/>
        <v>0</v>
      </c>
      <c r="I151" s="29">
        <f t="shared" si="26"/>
        <v>0</v>
      </c>
      <c r="K151" s="46" t="str">
        <f>IFERROR(VLOOKUP(B151,Sheet2!A:D,2,FALSE),0)</f>
        <v>3/4" x 1" NPT Hex Nipple</v>
      </c>
    </row>
    <row r="152" spans="2:11" x14ac:dyDescent="0.25">
      <c r="B152" s="45">
        <v>50612</v>
      </c>
      <c r="C152" s="41">
        <f>IFERROR(VLOOKUP(B152,Sheet2!A:D,3,FALSE),0)</f>
        <v>5.3</v>
      </c>
      <c r="D152" s="41">
        <f>IFERROR(VLOOKUP(B152,Sheet2!A:E,5,FALSE),0)</f>
        <v>3.18</v>
      </c>
      <c r="E152" s="57">
        <v>0</v>
      </c>
      <c r="F152" s="43">
        <f t="shared" si="27"/>
        <v>0</v>
      </c>
      <c r="G152" s="28">
        <f>IFERROR(VLOOKUP(B152,Sheet2!A:D,4,FALSE),0)</f>
        <v>0.09</v>
      </c>
      <c r="H152" s="28">
        <f t="shared" si="28"/>
        <v>0</v>
      </c>
      <c r="I152" s="29">
        <f t="shared" si="26"/>
        <v>0</v>
      </c>
      <c r="K152" s="46" t="str">
        <f>IFERROR(VLOOKUP(B152,Sheet2!A:D,2,FALSE),0)</f>
        <v>1/4" STREET ELBOW, 90 DEGREE (28-157)</v>
      </c>
    </row>
    <row r="153" spans="2:11" x14ac:dyDescent="0.25">
      <c r="B153" s="45">
        <v>50613</v>
      </c>
      <c r="C153" s="41">
        <f>IFERROR(VLOOKUP(B153,Sheet2!A:D,3,FALSE),0)</f>
        <v>7.19</v>
      </c>
      <c r="D153" s="41">
        <f>IFERROR(VLOOKUP(B153,Sheet2!A:E,5,FALSE),0)</f>
        <v>4.3099999999999996</v>
      </c>
      <c r="E153" s="57">
        <v>0</v>
      </c>
      <c r="F153" s="43">
        <f t="shared" si="27"/>
        <v>0</v>
      </c>
      <c r="G153" s="28">
        <f>IFERROR(VLOOKUP(B153,Sheet2!A:D,4,FALSE),0)</f>
        <v>0.16</v>
      </c>
      <c r="H153" s="28">
        <f t="shared" si="28"/>
        <v>0</v>
      </c>
      <c r="I153" s="29">
        <f t="shared" si="26"/>
        <v>0</v>
      </c>
      <c r="K153" s="46" t="str">
        <f>IFERROR(VLOOKUP(B153,Sheet2!A:D,2,FALSE),0)</f>
        <v>3/8" NPT Brass Street Elbow (28-158)</v>
      </c>
    </row>
    <row r="154" spans="2:11" x14ac:dyDescent="0.25">
      <c r="B154" s="45">
        <v>50614</v>
      </c>
      <c r="C154" s="41">
        <f>IFERROR(VLOOKUP(B154,Sheet2!A:D,3,FALSE),0)</f>
        <v>10.34</v>
      </c>
      <c r="D154" s="41">
        <f>IFERROR(VLOOKUP(B154,Sheet2!A:E,5,FALSE),0)</f>
        <v>6.2</v>
      </c>
      <c r="E154" s="57">
        <v>0</v>
      </c>
      <c r="F154" s="43">
        <f t="shared" si="27"/>
        <v>0</v>
      </c>
      <c r="G154" s="28">
        <f>IFERROR(VLOOKUP(B154,Sheet2!A:D,4,FALSE),0)</f>
        <v>0.2</v>
      </c>
      <c r="H154" s="28">
        <f t="shared" si="28"/>
        <v>0</v>
      </c>
      <c r="I154" s="29">
        <f t="shared" si="26"/>
        <v>0</v>
      </c>
      <c r="K154" s="46" t="str">
        <f>IFERROR(VLOOKUP(B154,Sheet2!A:D,2,FALSE),0)</f>
        <v>1/2" NPT STREET ELBOW 90 DEGREE (28-168)</v>
      </c>
    </row>
    <row r="155" spans="2:11" ht="15.75" thickBot="1" x14ac:dyDescent="0.3">
      <c r="B155" s="45">
        <v>50622</v>
      </c>
      <c r="C155" s="41">
        <f>IFERROR(VLOOKUP(B155,Sheet2!A:D,3,FALSE),0)</f>
        <v>16.399999999999999</v>
      </c>
      <c r="D155" s="41">
        <f>IFERROR(VLOOKUP(B155,Sheet2!A:E,5,FALSE),0)</f>
        <v>9.84</v>
      </c>
      <c r="E155" s="57">
        <v>0</v>
      </c>
      <c r="F155" s="43">
        <f t="shared" si="27"/>
        <v>0</v>
      </c>
      <c r="G155" s="28">
        <f>IFERROR(VLOOKUP(B155,Sheet2!A:D,4,FALSE),0)</f>
        <v>0.25</v>
      </c>
      <c r="H155" s="28">
        <f t="shared" si="28"/>
        <v>0</v>
      </c>
      <c r="I155" s="29">
        <f t="shared" si="26"/>
        <v>0</v>
      </c>
      <c r="K155" s="68" t="str">
        <f>IFERROR(VLOOKUP(B155,Sheet2!A:D,2,FALSE),0)</f>
        <v>3/4" NPT STREET ELBOW 90 DEGREE (28-169)</v>
      </c>
    </row>
    <row r="156" spans="2:11" ht="15.75" thickBot="1" x14ac:dyDescent="0.3">
      <c r="B156" s="63"/>
      <c r="C156" s="64"/>
      <c r="D156" s="64"/>
      <c r="E156" s="65"/>
      <c r="F156" s="43"/>
      <c r="I156" s="29">
        <f t="shared" si="26"/>
        <v>0</v>
      </c>
      <c r="K156" s="34" t="s">
        <v>88</v>
      </c>
    </row>
    <row r="157" spans="2:11" x14ac:dyDescent="0.25">
      <c r="B157" s="40">
        <v>50910</v>
      </c>
      <c r="C157" s="41">
        <f>IFERROR(VLOOKUP(B157,Sheet2!A:D,3,FALSE),0)</f>
        <v>6.76</v>
      </c>
      <c r="D157" s="41">
        <f>IFERROR(VLOOKUP(B157,Sheet2!A:E,5,FALSE),0)</f>
        <v>4.05</v>
      </c>
      <c r="E157" s="57">
        <v>0</v>
      </c>
      <c r="F157" s="43">
        <f t="shared" ref="F157:F161" si="29">D157*E157</f>
        <v>0</v>
      </c>
      <c r="G157" s="28">
        <f>IFERROR(VLOOKUP(B157,Sheet2!A:D,4,FALSE),0)</f>
        <v>0.17</v>
      </c>
      <c r="H157" s="28">
        <f t="shared" ref="H157:H161" si="30">G157*E157</f>
        <v>0</v>
      </c>
      <c r="I157" s="29">
        <f t="shared" si="26"/>
        <v>0</v>
      </c>
      <c r="K157" s="66" t="str">
        <f>IFERROR(VLOOKUP(B157,Sheet2!A:D,2,FALSE),0)</f>
        <v>1/4" NPT Brass Tee (28-025)</v>
      </c>
    </row>
    <row r="158" spans="2:11" x14ac:dyDescent="0.25">
      <c r="B158" s="40">
        <v>50911</v>
      </c>
      <c r="C158" s="41">
        <f>IFERROR(VLOOKUP(B158,Sheet2!A:D,3,FALSE),0)</f>
        <v>10.78</v>
      </c>
      <c r="D158" s="41">
        <f>IFERROR(VLOOKUP(B158,Sheet2!A:E,5,FALSE),0)</f>
        <v>6.47</v>
      </c>
      <c r="E158" s="57">
        <v>0</v>
      </c>
      <c r="F158" s="43">
        <f t="shared" si="29"/>
        <v>0</v>
      </c>
      <c r="G158" s="28">
        <f>IFERROR(VLOOKUP(B158,Sheet2!A:D,4,FALSE),0)</f>
        <v>0.22</v>
      </c>
      <c r="H158" s="28">
        <f t="shared" si="30"/>
        <v>0</v>
      </c>
      <c r="I158" s="29">
        <f t="shared" si="26"/>
        <v>0</v>
      </c>
      <c r="K158" s="44" t="str">
        <f>IFERROR(VLOOKUP(B158,Sheet2!A:D,2,FALSE),0)</f>
        <v>3/8" NPT Brass Tee (28-026)</v>
      </c>
    </row>
    <row r="159" spans="2:11" x14ac:dyDescent="0.25">
      <c r="B159" s="40">
        <v>50912</v>
      </c>
      <c r="C159" s="41">
        <f>IFERROR(VLOOKUP(B159,Sheet2!A:D,3,FALSE),0)</f>
        <v>14.52</v>
      </c>
      <c r="D159" s="41">
        <f>IFERROR(VLOOKUP(B159,Sheet2!A:E,5,FALSE),0)</f>
        <v>8.7100000000000009</v>
      </c>
      <c r="E159" s="57">
        <v>0</v>
      </c>
      <c r="F159" s="43">
        <f t="shared" si="29"/>
        <v>0</v>
      </c>
      <c r="G159" s="28">
        <f>IFERROR(VLOOKUP(B159,Sheet2!A:D,4,FALSE),0)</f>
        <v>0.43</v>
      </c>
      <c r="H159" s="28">
        <f t="shared" si="30"/>
        <v>0</v>
      </c>
      <c r="I159" s="29">
        <f t="shared" si="26"/>
        <v>0</v>
      </c>
      <c r="K159" s="44" t="str">
        <f>IFERROR(VLOOKUP(B159,Sheet2!A:D,2,FALSE),0)</f>
        <v>1/2" NPT BRONZE/BRASS TEE (44253LF)</v>
      </c>
    </row>
    <row r="160" spans="2:11" x14ac:dyDescent="0.25">
      <c r="B160" s="40">
        <v>50913</v>
      </c>
      <c r="C160" s="41">
        <f>IFERROR(VLOOKUP(B160,Sheet2!A:D,3,FALSE),0)</f>
        <v>19.11</v>
      </c>
      <c r="D160" s="41">
        <f>IFERROR(VLOOKUP(B160,Sheet2!A:E,5,FALSE),0)</f>
        <v>11.47</v>
      </c>
      <c r="E160" s="57">
        <v>0</v>
      </c>
      <c r="F160" s="43">
        <f t="shared" si="29"/>
        <v>0</v>
      </c>
      <c r="G160" s="28">
        <f>IFERROR(VLOOKUP(B160,Sheet2!A:D,4,FALSE),0)</f>
        <v>0.53100000000000003</v>
      </c>
      <c r="H160" s="28">
        <f t="shared" si="30"/>
        <v>0</v>
      </c>
      <c r="I160" s="29">
        <f t="shared" si="26"/>
        <v>0</v>
      </c>
      <c r="K160" s="44" t="str">
        <f>IFERROR(VLOOKUP(B160,Sheet2!A:D,2,FALSE),0)</f>
        <v>3/4" NPT Tee BRONZE  (44254LF)</v>
      </c>
    </row>
    <row r="161" spans="2:11" ht="15.75" thickBot="1" x14ac:dyDescent="0.3">
      <c r="B161" s="47">
        <v>50914</v>
      </c>
      <c r="C161" s="48">
        <f>IFERROR(VLOOKUP(B161,Sheet2!A:D,3,FALSE),0)</f>
        <v>33.89</v>
      </c>
      <c r="D161" s="48">
        <f>IFERROR(VLOOKUP(B161,Sheet2!A:E,5,FALSE),0)</f>
        <v>20.34</v>
      </c>
      <c r="E161" s="59">
        <v>0</v>
      </c>
      <c r="F161" s="50">
        <f t="shared" si="29"/>
        <v>0</v>
      </c>
      <c r="G161" s="28">
        <f>IFERROR(VLOOKUP(B161,Sheet2!A:D,4,FALSE),0)</f>
        <v>0.88800000000000001</v>
      </c>
      <c r="H161" s="28">
        <f t="shared" si="30"/>
        <v>0</v>
      </c>
      <c r="I161" s="29">
        <f t="shared" si="26"/>
        <v>0</v>
      </c>
      <c r="K161" s="51" t="str">
        <f>IFERROR(VLOOKUP(B161,Sheet2!A:D,2,FALSE),0)</f>
        <v>1" NPT Tee BRONZE  (44255LF)</v>
      </c>
    </row>
    <row r="162" spans="2:11" ht="16.5" thickBot="1" x14ac:dyDescent="0.3">
      <c r="B162" s="23"/>
      <c r="C162" s="25"/>
      <c r="D162" s="25"/>
      <c r="E162" s="26"/>
      <c r="F162" s="24"/>
      <c r="I162" s="29">
        <f t="shared" si="26"/>
        <v>0</v>
      </c>
      <c r="K162" s="32" t="s">
        <v>89</v>
      </c>
    </row>
    <row r="163" spans="2:11" ht="15.75" thickBot="1" x14ac:dyDescent="0.3">
      <c r="B163" s="69"/>
      <c r="C163" s="70"/>
      <c r="D163" s="70"/>
      <c r="E163" s="71"/>
      <c r="F163" s="24"/>
      <c r="I163" s="29">
        <f t="shared" si="26"/>
        <v>0</v>
      </c>
      <c r="K163" s="72" t="s">
        <v>90</v>
      </c>
    </row>
    <row r="164" spans="2:11" x14ac:dyDescent="0.25">
      <c r="B164" s="73">
        <v>50120</v>
      </c>
      <c r="C164" s="74">
        <f>IFERROR(VLOOKUP(B164,Sheet2!A:D,3,FALSE),0)</f>
        <v>6.32</v>
      </c>
      <c r="D164" s="74">
        <f>IFERROR(VLOOKUP(B164,Sheet2!A:E,5,FALSE),0)</f>
        <v>3.79</v>
      </c>
      <c r="E164" s="75">
        <v>0</v>
      </c>
      <c r="F164" s="38">
        <f t="shared" ref="F164:F170" si="31">D164*E164</f>
        <v>0</v>
      </c>
      <c r="G164" s="28">
        <f>IFERROR(VLOOKUP(B164,Sheet2!A:D,4,FALSE),0)</f>
        <v>0.19</v>
      </c>
      <c r="H164" s="28">
        <f t="shared" ref="H164:H170" si="32">G164*E164</f>
        <v>0</v>
      </c>
      <c r="I164" s="29">
        <f t="shared" si="26"/>
        <v>0</v>
      </c>
      <c r="K164" s="76" t="str">
        <f>IFERROR(VLOOKUP(B164,Sheet2!A:D,2,FALSE),0)</f>
        <v>DRAIN VALVE 3/8" MNPT X 3/8" FNPT</v>
      </c>
    </row>
    <row r="165" spans="2:11" x14ac:dyDescent="0.25">
      <c r="B165" s="77" t="s">
        <v>91</v>
      </c>
      <c r="C165" s="41">
        <f>IFERROR(VLOOKUP(B165,Sheet2!A:D,3,FALSE),0)</f>
        <v>10.8</v>
      </c>
      <c r="D165" s="41">
        <f>IFERROR(VLOOKUP(B165,Sheet2!A:E,5,FALSE),0)</f>
        <v>6.48</v>
      </c>
      <c r="E165" s="57">
        <v>0</v>
      </c>
      <c r="F165" s="43">
        <f t="shared" si="31"/>
        <v>0</v>
      </c>
      <c r="G165" s="28">
        <f>IFERROR(VLOOKUP(B165,Sheet2!A:D,4,FALSE),0)</f>
        <v>0.43099999999999999</v>
      </c>
      <c r="H165" s="28">
        <f t="shared" si="32"/>
        <v>0</v>
      </c>
      <c r="I165" s="29">
        <f t="shared" si="26"/>
        <v>0</v>
      </c>
      <c r="K165" s="78" t="str">
        <f>IFERROR(VLOOKUP(B165,Sheet2!A:D,2,FALSE),0)</f>
        <v>1/2" NPT BALL VALVE, BRASS, FEMALE X FEMALE</v>
      </c>
    </row>
    <row r="166" spans="2:11" x14ac:dyDescent="0.25">
      <c r="B166" s="77" t="s">
        <v>92</v>
      </c>
      <c r="C166" s="41">
        <f>IFERROR(VLOOKUP(B166,Sheet2!A:D,3,FALSE),0)</f>
        <v>14.01</v>
      </c>
      <c r="D166" s="41">
        <f>IFERROR(VLOOKUP(B166,Sheet2!A:E,5,FALSE),0)</f>
        <v>8.41</v>
      </c>
      <c r="E166" s="57">
        <v>0</v>
      </c>
      <c r="F166" s="43">
        <f t="shared" si="31"/>
        <v>0</v>
      </c>
      <c r="G166" s="28">
        <f>IFERROR(VLOOKUP(B166,Sheet2!A:D,4,FALSE),0)</f>
        <v>0.79</v>
      </c>
      <c r="H166" s="28">
        <f t="shared" si="32"/>
        <v>0</v>
      </c>
      <c r="I166" s="29">
        <f t="shared" si="26"/>
        <v>0</v>
      </c>
      <c r="K166" s="78" t="str">
        <f>IFERROR(VLOOKUP(B166,Sheet2!A:D,2,FALSE),0)</f>
        <v>3/4" NPT BALL VALVE, BRASS, FEMALE X FEMALE</v>
      </c>
    </row>
    <row r="167" spans="2:11" x14ac:dyDescent="0.25">
      <c r="B167" s="77" t="s">
        <v>93</v>
      </c>
      <c r="C167" s="41">
        <f>IFERROR(VLOOKUP(B167,Sheet2!A:D,3,FALSE),0)</f>
        <v>19.93</v>
      </c>
      <c r="D167" s="41">
        <f>IFERROR(VLOOKUP(B167,Sheet2!A:E,5,FALSE),0)</f>
        <v>11.97</v>
      </c>
      <c r="E167" s="57">
        <v>0</v>
      </c>
      <c r="F167" s="43">
        <f t="shared" si="31"/>
        <v>0</v>
      </c>
      <c r="G167" s="28">
        <f>IFERROR(VLOOKUP(B167,Sheet2!A:D,4,FALSE),0)</f>
        <v>1.1000000000000001</v>
      </c>
      <c r="H167" s="28">
        <f t="shared" si="32"/>
        <v>0</v>
      </c>
      <c r="I167" s="29">
        <f t="shared" si="26"/>
        <v>0</v>
      </c>
      <c r="K167" s="78" t="str">
        <f>IFERROR(VLOOKUP(B167,Sheet2!A:D,2,FALSE),0)</f>
        <v>1" NPT BALL VALVE, BRASS, FEMALE X FEMALE</v>
      </c>
    </row>
    <row r="168" spans="2:11" x14ac:dyDescent="0.25">
      <c r="B168" s="77" t="s">
        <v>94</v>
      </c>
      <c r="C168" s="41">
        <f>IFERROR(VLOOKUP(B168,Sheet2!A:D,3,FALSE),0)</f>
        <v>42.05</v>
      </c>
      <c r="D168" s="41">
        <f>IFERROR(VLOOKUP(B168,Sheet2!A:E,5,FALSE),0)</f>
        <v>25.23</v>
      </c>
      <c r="E168" s="57">
        <v>0</v>
      </c>
      <c r="F168" s="43">
        <f t="shared" si="31"/>
        <v>0</v>
      </c>
      <c r="G168" s="28">
        <f>IFERROR(VLOOKUP(B168,Sheet2!A:D,4,FALSE),0)</f>
        <v>2.39</v>
      </c>
      <c r="H168" s="28">
        <f t="shared" si="32"/>
        <v>0</v>
      </c>
      <c r="I168" s="29">
        <f t="shared" si="26"/>
        <v>0</v>
      </c>
      <c r="K168" s="78" t="str">
        <f>IFERROR(VLOOKUP(B168,Sheet2!A:D,2,FALSE),0)</f>
        <v>1-1/2" NPT BALL VALVE, BRASS, FEMALE X FEMALE</v>
      </c>
    </row>
    <row r="169" spans="2:11" x14ac:dyDescent="0.25">
      <c r="B169" s="77" t="s">
        <v>95</v>
      </c>
      <c r="C169" s="41">
        <f>IFERROR(VLOOKUP(B169,Sheet2!A:D,3,FALSE),0)</f>
        <v>61.1</v>
      </c>
      <c r="D169" s="41">
        <f>IFERROR(VLOOKUP(B169,Sheet2!A:E,5,FALSE),0)</f>
        <v>36.65</v>
      </c>
      <c r="E169" s="57">
        <v>0</v>
      </c>
      <c r="F169" s="43">
        <f t="shared" si="31"/>
        <v>0</v>
      </c>
      <c r="G169" s="28">
        <f>IFERROR(VLOOKUP(B169,Sheet2!A:D,4,FALSE),0)</f>
        <v>3.44</v>
      </c>
      <c r="H169" s="28">
        <f t="shared" si="32"/>
        <v>0</v>
      </c>
      <c r="I169" s="29">
        <f t="shared" si="26"/>
        <v>0</v>
      </c>
      <c r="K169" s="78" t="str">
        <f>IFERROR(VLOOKUP(B169,Sheet2!A:D,2,FALSE),0)</f>
        <v>2" NPT BALL VALVE, BRASS, FEMALE X FEMALE  600WOG</v>
      </c>
    </row>
    <row r="170" spans="2:11" ht="15.75" thickBot="1" x14ac:dyDescent="0.3">
      <c r="B170" s="79" t="s">
        <v>96</v>
      </c>
      <c r="C170" s="48">
        <f>IFERROR(VLOOKUP(B170,Sheet2!A:D,3,FALSE),0)</f>
        <v>218.26</v>
      </c>
      <c r="D170" s="48">
        <f>IFERROR(VLOOKUP(B170,Sheet2!A:E,5,FALSE),0)</f>
        <v>130.97</v>
      </c>
      <c r="E170" s="59">
        <v>0</v>
      </c>
      <c r="F170" s="50">
        <f t="shared" si="31"/>
        <v>0</v>
      </c>
      <c r="G170" s="28">
        <f>IFERROR(VLOOKUP(B170,Sheet2!A:D,4,FALSE),0)</f>
        <v>10.5</v>
      </c>
      <c r="H170" s="28">
        <f t="shared" si="32"/>
        <v>0</v>
      </c>
      <c r="I170" s="29">
        <f t="shared" si="26"/>
        <v>0</v>
      </c>
      <c r="K170" s="80" t="str">
        <f>IFERROR(VLOOKUP(B170,Sheet2!A:D,2,FALSE),0)</f>
        <v>3" NPT BALL VALVE, BRASS, FEMALE X FEMALE  400WOG</v>
      </c>
    </row>
    <row r="171" spans="2:11" ht="15.75" thickBot="1" x14ac:dyDescent="0.3">
      <c r="B171" s="81"/>
      <c r="C171" s="82"/>
      <c r="D171" s="82"/>
      <c r="E171" s="26"/>
      <c r="F171" s="24"/>
      <c r="I171" s="4">
        <f t="shared" si="26"/>
        <v>0</v>
      </c>
      <c r="K171" s="83" t="s">
        <v>97</v>
      </c>
    </row>
    <row r="172" spans="2:11" x14ac:dyDescent="0.25">
      <c r="B172" s="84" t="s">
        <v>98</v>
      </c>
      <c r="C172" s="36">
        <f>IFERROR(VLOOKUP(B172,Sheet2!A:D,3,FALSE),0)</f>
        <v>10.8</v>
      </c>
      <c r="D172" s="36">
        <f>IFERROR(VLOOKUP(B172,Sheet2!A:E,5,FALSE),0)</f>
        <v>6.48</v>
      </c>
      <c r="E172" s="55">
        <v>0</v>
      </c>
      <c r="F172" s="38">
        <f t="shared" ref="F172:F174" si="33">D172*E172</f>
        <v>0</v>
      </c>
      <c r="G172" s="28">
        <f>IFERROR(VLOOKUP(B172,Sheet2!A:D,4,FALSE),0)</f>
        <v>0.47</v>
      </c>
      <c r="H172" s="28">
        <f t="shared" ref="H172:H174" si="34">G172*E172</f>
        <v>0</v>
      </c>
      <c r="I172" s="29">
        <f t="shared" si="26"/>
        <v>0</v>
      </c>
      <c r="K172" s="85" t="str">
        <f>IFERROR(VLOOKUP(B172,Sheet2!A:D,2,FALSE),0)</f>
        <v>1/2" NPT BALL VALVE, BRASS, MALE X FEMALE</v>
      </c>
    </row>
    <row r="173" spans="2:11" x14ac:dyDescent="0.25">
      <c r="B173" s="77" t="s">
        <v>99</v>
      </c>
      <c r="C173" s="41">
        <f>IFERROR(VLOOKUP(B173,Sheet2!A:D,3,FALSE),0)</f>
        <v>13.21</v>
      </c>
      <c r="D173" s="41">
        <f>IFERROR(VLOOKUP(B173,Sheet2!A:E,5,FALSE),0)</f>
        <v>7.93</v>
      </c>
      <c r="E173" s="57">
        <v>0</v>
      </c>
      <c r="F173" s="43">
        <f t="shared" si="33"/>
        <v>0</v>
      </c>
      <c r="G173" s="28">
        <f>IFERROR(VLOOKUP(B173,Sheet2!A:D,4,FALSE),0)</f>
        <v>0.72</v>
      </c>
      <c r="H173" s="28">
        <f t="shared" si="34"/>
        <v>0</v>
      </c>
      <c r="I173" s="29">
        <f t="shared" si="26"/>
        <v>0</v>
      </c>
      <c r="K173" s="78" t="str">
        <f>IFERROR(VLOOKUP(B173,Sheet2!A:D,2,FALSE),0)</f>
        <v>3/4" NPT BALL VALVE, BRASS, MALE X FEMALE</v>
      </c>
    </row>
    <row r="174" spans="2:11" ht="15.75" thickBot="1" x14ac:dyDescent="0.3">
      <c r="B174" s="79" t="s">
        <v>100</v>
      </c>
      <c r="C174" s="48">
        <f>IFERROR(VLOOKUP(B174,Sheet2!A:D,3,FALSE),0)</f>
        <v>18.3</v>
      </c>
      <c r="D174" s="48">
        <f>IFERROR(VLOOKUP(B174,Sheet2!A:E,5,FALSE),0)</f>
        <v>11.53</v>
      </c>
      <c r="E174" s="59">
        <v>0</v>
      </c>
      <c r="F174" s="50">
        <f t="shared" si="33"/>
        <v>0</v>
      </c>
      <c r="G174" s="28">
        <f>IFERROR(VLOOKUP(B174,Sheet2!A:D,4,FALSE),0)</f>
        <v>1.1060000000000001</v>
      </c>
      <c r="H174" s="28">
        <f t="shared" si="34"/>
        <v>0</v>
      </c>
      <c r="I174" s="29">
        <f t="shared" si="26"/>
        <v>0</v>
      </c>
      <c r="K174" s="80" t="str">
        <f>IFERROR(VLOOKUP(B174,Sheet2!A:D,2,FALSE),0)</f>
        <v>1" NPT BALL VALVE, BRASS, MALE X FEMALE</v>
      </c>
    </row>
    <row r="175" spans="2:11" ht="16.5" thickBot="1" x14ac:dyDescent="0.3">
      <c r="B175" s="23"/>
      <c r="C175" s="25"/>
      <c r="D175" s="25"/>
      <c r="E175" s="26"/>
      <c r="F175" s="24"/>
      <c r="I175" s="29">
        <f t="shared" si="26"/>
        <v>0</v>
      </c>
      <c r="K175" s="32" t="s">
        <v>101</v>
      </c>
    </row>
    <row r="176" spans="2:11" x14ac:dyDescent="0.25">
      <c r="B176" s="23"/>
      <c r="C176" s="25"/>
      <c r="D176" s="25"/>
      <c r="E176" s="26"/>
      <c r="F176" s="24"/>
      <c r="I176" s="29">
        <f t="shared" si="26"/>
        <v>0</v>
      </c>
      <c r="K176" s="86" t="s">
        <v>102</v>
      </c>
    </row>
    <row r="177" spans="2:11" ht="15.75" thickBot="1" x14ac:dyDescent="0.3">
      <c r="B177" s="69"/>
      <c r="C177" s="70"/>
      <c r="D177" s="70"/>
      <c r="E177" s="71"/>
      <c r="F177" s="24"/>
      <c r="I177" s="29">
        <f t="shared" si="26"/>
        <v>0</v>
      </c>
      <c r="K177" s="87" t="s">
        <v>103</v>
      </c>
    </row>
    <row r="178" spans="2:11" x14ac:dyDescent="0.25">
      <c r="B178" s="88" t="s">
        <v>104</v>
      </c>
      <c r="C178" s="36">
        <f>IFERROR(VLOOKUP(B178,Sheet2!A:D,3,FALSE),0)</f>
        <v>32.43</v>
      </c>
      <c r="D178" s="36">
        <f>IFERROR(VLOOKUP(B178,Sheet2!A:E,5,FALSE),0)</f>
        <v>19.45</v>
      </c>
      <c r="E178" s="55">
        <v>0</v>
      </c>
      <c r="F178" s="38">
        <f t="shared" ref="F178:F189" si="35">D178*E178</f>
        <v>0</v>
      </c>
      <c r="G178" s="28">
        <f>IFERROR(VLOOKUP(B178,Sheet2!A:D,4,FALSE),0)</f>
        <v>0.54</v>
      </c>
      <c r="H178" s="28">
        <f t="shared" ref="H178" si="36">G178*E178</f>
        <v>0</v>
      </c>
      <c r="I178" s="29">
        <f t="shared" si="26"/>
        <v>0</v>
      </c>
      <c r="K178" s="89" t="str">
        <f>IFERROR(VLOOKUP(B178,Sheet2!A:D,2,FALSE),0)</f>
        <v>Jumper Hose Rubber  1/2" npt Male x Fem x 2 FT</v>
      </c>
    </row>
    <row r="179" spans="2:11" x14ac:dyDescent="0.25">
      <c r="B179" s="77" t="s">
        <v>105</v>
      </c>
      <c r="C179" s="41">
        <f>IFERROR(VLOOKUP(B179,Sheet2!A:D,3,FALSE),0)</f>
        <v>34.840000000000003</v>
      </c>
      <c r="D179" s="41">
        <f>IFERROR(VLOOKUP(B179,Sheet2!A:E,5,FALSE),0)</f>
        <v>20.91</v>
      </c>
      <c r="E179" s="57">
        <v>0</v>
      </c>
      <c r="F179" s="43">
        <f t="shared" si="35"/>
        <v>0</v>
      </c>
      <c r="G179" s="28">
        <f>IFERROR(VLOOKUP(B179,Sheet2!A:D,4,FALSE),0)</f>
        <v>0.69</v>
      </c>
      <c r="H179" s="28">
        <f t="shared" ref="H179:H189" si="37">G179*E179</f>
        <v>0</v>
      </c>
      <c r="I179" s="29">
        <f t="shared" si="26"/>
        <v>0</v>
      </c>
      <c r="K179" s="78" t="str">
        <f>IFERROR(VLOOKUP(B179,Sheet2!A:D,2,FALSE),0)</f>
        <v>Jumper Hose Rubber  1/2" npt Male x Fem x 3 FT</v>
      </c>
    </row>
    <row r="180" spans="2:11" x14ac:dyDescent="0.25">
      <c r="B180" s="77" t="s">
        <v>106</v>
      </c>
      <c r="C180" s="41">
        <f>IFERROR(VLOOKUP(B180,Sheet2!A:D,3,FALSE),0)</f>
        <v>38.44</v>
      </c>
      <c r="D180" s="41">
        <f>IFERROR(VLOOKUP(B180,Sheet2!A:E,5,FALSE),0)</f>
        <v>23.07</v>
      </c>
      <c r="E180" s="57">
        <v>0</v>
      </c>
      <c r="F180" s="43">
        <f t="shared" si="35"/>
        <v>0</v>
      </c>
      <c r="G180" s="28">
        <f>IFERROR(VLOOKUP(B180,Sheet2!A:D,4,FALSE),0)</f>
        <v>0.88</v>
      </c>
      <c r="H180" s="28">
        <f t="shared" si="37"/>
        <v>0</v>
      </c>
      <c r="I180" s="29">
        <f t="shared" si="26"/>
        <v>0</v>
      </c>
      <c r="K180" s="78" t="str">
        <f>IFERROR(VLOOKUP(B180,Sheet2!A:D,2,FALSE),0)</f>
        <v>Jumper Hose Rubber  3/4" npt Male x Fem x 2 FT</v>
      </c>
    </row>
    <row r="181" spans="2:11" x14ac:dyDescent="0.25">
      <c r="B181" s="77" t="s">
        <v>107</v>
      </c>
      <c r="C181" s="41">
        <f>IFERROR(VLOOKUP(B181,Sheet2!A:D,3,FALSE),0)</f>
        <v>48.06</v>
      </c>
      <c r="D181" s="41">
        <f>IFERROR(VLOOKUP(B181,Sheet2!A:E,5,FALSE),0)</f>
        <v>28.83</v>
      </c>
      <c r="E181" s="57">
        <v>0</v>
      </c>
      <c r="F181" s="43">
        <f t="shared" si="35"/>
        <v>0</v>
      </c>
      <c r="G181" s="28">
        <f>IFERROR(VLOOKUP(B181,Sheet2!A:D,4,FALSE),0)</f>
        <v>1.22</v>
      </c>
      <c r="H181" s="28">
        <f t="shared" si="37"/>
        <v>0</v>
      </c>
      <c r="I181" s="29">
        <f t="shared" si="26"/>
        <v>0</v>
      </c>
      <c r="K181" s="78" t="str">
        <f>IFERROR(VLOOKUP(B181,Sheet2!A:D,2,FALSE),0)</f>
        <v>Jumper Hose Rubber  3/4" npt Male x Fem x 3 FT</v>
      </c>
    </row>
    <row r="182" spans="2:11" x14ac:dyDescent="0.25">
      <c r="B182" s="77" t="s">
        <v>108</v>
      </c>
      <c r="C182" s="41">
        <f>IFERROR(VLOOKUP(B182,Sheet2!A:D,3,FALSE),0)</f>
        <v>51.66</v>
      </c>
      <c r="D182" s="41">
        <f>IFERROR(VLOOKUP(B182,Sheet2!A:E,5,FALSE),0)</f>
        <v>31</v>
      </c>
      <c r="E182" s="57">
        <v>0</v>
      </c>
      <c r="F182" s="43">
        <f t="shared" si="35"/>
        <v>0</v>
      </c>
      <c r="G182" s="28">
        <f>IFERROR(VLOOKUP(B182,Sheet2!A:D,4,FALSE),0)</f>
        <v>1.81</v>
      </c>
      <c r="H182" s="28">
        <f t="shared" si="37"/>
        <v>0</v>
      </c>
      <c r="I182" s="29">
        <f t="shared" si="26"/>
        <v>0</v>
      </c>
      <c r="K182" s="78" t="str">
        <f>IFERROR(VLOOKUP(B182,Sheet2!A:D,2,FALSE),0)</f>
        <v>Jumper Hose Rubber  3/4" npt Male x Fem x 5 FT</v>
      </c>
    </row>
    <row r="183" spans="2:11" x14ac:dyDescent="0.25">
      <c r="B183" s="77" t="s">
        <v>109</v>
      </c>
      <c r="C183" s="41">
        <f>IFERROR(VLOOKUP(B183,Sheet2!A:D,3,FALSE),0)</f>
        <v>72.09</v>
      </c>
      <c r="D183" s="41">
        <f>IFERROR(VLOOKUP(B183,Sheet2!A:E,5,FALSE),0)</f>
        <v>43.26</v>
      </c>
      <c r="E183" s="57">
        <v>0</v>
      </c>
      <c r="F183" s="43">
        <f t="shared" si="35"/>
        <v>0</v>
      </c>
      <c r="G183" s="28">
        <f>IFERROR(VLOOKUP(B183,Sheet2!A:D,4,FALSE),0)</f>
        <v>1.52</v>
      </c>
      <c r="H183" s="28">
        <f t="shared" si="37"/>
        <v>0</v>
      </c>
      <c r="I183" s="29">
        <f t="shared" si="26"/>
        <v>0</v>
      </c>
      <c r="K183" s="78" t="str">
        <f>IFERROR(VLOOKUP(B183,Sheet2!A:D,2,FALSE),0)</f>
        <v>Jumper Hose Rubber  1" npt Male x Fem x 2 FT</v>
      </c>
    </row>
    <row r="184" spans="2:11" x14ac:dyDescent="0.25">
      <c r="B184" s="77" t="s">
        <v>110</v>
      </c>
      <c r="C184" s="41">
        <f>IFERROR(VLOOKUP(B184,Sheet2!A:D,3,FALSE),0)</f>
        <v>79.31</v>
      </c>
      <c r="D184" s="41">
        <f>IFERROR(VLOOKUP(B184,Sheet2!A:E,5,FALSE),0)</f>
        <v>47.59</v>
      </c>
      <c r="E184" s="57">
        <v>0</v>
      </c>
      <c r="F184" s="43">
        <f t="shared" si="35"/>
        <v>0</v>
      </c>
      <c r="G184" s="28">
        <f>IFERROR(VLOOKUP(B184,Sheet2!A:D,4,FALSE),0)</f>
        <v>1.96</v>
      </c>
      <c r="H184" s="28">
        <f t="shared" si="37"/>
        <v>0</v>
      </c>
      <c r="I184" s="29">
        <f t="shared" si="26"/>
        <v>0</v>
      </c>
      <c r="K184" s="78" t="str">
        <f>IFERROR(VLOOKUP(B184,Sheet2!A:D,2,FALSE),0)</f>
        <v>Jumper Hose Rubber  1" npt Male x Fem x 3 FT</v>
      </c>
    </row>
    <row r="185" spans="2:11" x14ac:dyDescent="0.25">
      <c r="B185" s="77"/>
      <c r="C185" s="90">
        <f>IFERROR(VLOOKUP(B185,Sheet2!A:D,3,FALSE),0)</f>
        <v>0</v>
      </c>
      <c r="D185" s="90">
        <f>IFERROR(VLOOKUP(B185,Sheet2!A:E,5,FALSE),0)</f>
        <v>0</v>
      </c>
      <c r="E185" s="57">
        <v>0</v>
      </c>
      <c r="F185" s="43">
        <f t="shared" si="35"/>
        <v>0</v>
      </c>
      <c r="G185" s="28">
        <f>IFERROR(VLOOKUP(B185,Sheet2!A:D,4,FALSE),0)</f>
        <v>0</v>
      </c>
      <c r="H185" s="28">
        <f t="shared" si="37"/>
        <v>0</v>
      </c>
      <c r="I185" s="29">
        <f t="shared" si="26"/>
        <v>0</v>
      </c>
      <c r="K185" s="78">
        <f>IFERROR(VLOOKUP(B185,Sheet2!A:D,2,FALSE),0)</f>
        <v>0</v>
      </c>
    </row>
    <row r="186" spans="2:11" x14ac:dyDescent="0.25">
      <c r="B186" s="91" t="s">
        <v>111</v>
      </c>
      <c r="C186" s="41">
        <f>IFERROR(VLOOKUP(B186,Sheet2!A:D,3,FALSE),0)</f>
        <v>127.38</v>
      </c>
      <c r="D186" s="41">
        <f>IFERROR(VLOOKUP(B186,Sheet2!A:E,5,FALSE),0)</f>
        <v>76.430000000000007</v>
      </c>
      <c r="E186" s="57">
        <v>0</v>
      </c>
      <c r="F186" s="43">
        <f t="shared" si="35"/>
        <v>0</v>
      </c>
      <c r="G186" s="28">
        <f>IFERROR(VLOOKUP(B186,Sheet2!A:D,4,FALSE),0)</f>
        <v>3.63</v>
      </c>
      <c r="H186" s="28">
        <f t="shared" si="37"/>
        <v>0</v>
      </c>
      <c r="I186" s="29">
        <f t="shared" si="26"/>
        <v>0</v>
      </c>
      <c r="K186" s="78" t="str">
        <f>IFERROR(VLOOKUP(B186,Sheet2!A:D,2,FALSE),0)</f>
        <v>Jumper Hose Braided SS   1-1/2 " npt Male x Fem x 18"</v>
      </c>
    </row>
    <row r="187" spans="2:11" x14ac:dyDescent="0.25">
      <c r="B187" s="91" t="s">
        <v>112</v>
      </c>
      <c r="C187" s="41">
        <f>IFERROR(VLOOKUP(B187,Sheet2!A:D,3,FALSE),0)</f>
        <v>180.24</v>
      </c>
      <c r="D187" s="41">
        <f>IFERROR(VLOOKUP(B187,Sheet2!A:E,5,FALSE),0)</f>
        <v>108.15</v>
      </c>
      <c r="E187" s="57">
        <v>0</v>
      </c>
      <c r="F187" s="43">
        <f t="shared" si="35"/>
        <v>0</v>
      </c>
      <c r="G187" s="28">
        <f>IFERROR(VLOOKUP(B187,Sheet2!A:D,4,FALSE),0)</f>
        <v>6</v>
      </c>
      <c r="H187" s="28">
        <f t="shared" si="37"/>
        <v>0</v>
      </c>
      <c r="I187" s="29">
        <f t="shared" si="26"/>
        <v>0</v>
      </c>
      <c r="K187" s="78" t="str">
        <f>IFERROR(VLOOKUP(B187,Sheet2!A:D,2,FALSE),0)</f>
        <v>Jumper Hose Braided SS   1-1/2 " npt Male x Fem x 36"</v>
      </c>
    </row>
    <row r="188" spans="2:11" x14ac:dyDescent="0.25">
      <c r="B188" s="91" t="s">
        <v>113</v>
      </c>
      <c r="C188" s="41">
        <f>IFERROR(VLOOKUP(B188,Sheet2!A:D,3,FALSE),0)</f>
        <v>216.3</v>
      </c>
      <c r="D188" s="41">
        <f>IFERROR(VLOOKUP(B188,Sheet2!A:E,5,FALSE),0)</f>
        <v>129.78</v>
      </c>
      <c r="E188" s="57">
        <v>0</v>
      </c>
      <c r="F188" s="43">
        <f t="shared" si="35"/>
        <v>0</v>
      </c>
      <c r="G188" s="28">
        <f>IFERROR(VLOOKUP(B188,Sheet2!A:D,4,FALSE),0)</f>
        <v>9</v>
      </c>
      <c r="H188" s="28">
        <f t="shared" si="37"/>
        <v>0</v>
      </c>
      <c r="I188" s="29">
        <f t="shared" si="26"/>
        <v>0</v>
      </c>
      <c r="K188" s="92" t="str">
        <f>IFERROR(VLOOKUP(B188,Sheet2!A:D,2,FALSE),0)</f>
        <v>Jumper Hose Braided SS    2 " npt Male x Fem x 36"</v>
      </c>
    </row>
    <row r="189" spans="2:11" ht="15.75" thickBot="1" x14ac:dyDescent="0.3">
      <c r="B189" s="91" t="s">
        <v>114</v>
      </c>
      <c r="C189" s="41">
        <f>IFERROR(VLOOKUP(B189,Sheet2!A:D,3,FALSE),0)</f>
        <v>420.59</v>
      </c>
      <c r="D189" s="41">
        <f>IFERROR(VLOOKUP(B189,Sheet2!A:E,5,FALSE),0)</f>
        <v>252.36</v>
      </c>
      <c r="E189" s="57">
        <v>0</v>
      </c>
      <c r="F189" s="43">
        <f t="shared" si="35"/>
        <v>0</v>
      </c>
      <c r="G189" s="28">
        <f>IFERROR(VLOOKUP(B189,Sheet2!A:D,4,FALSE),0)</f>
        <v>20</v>
      </c>
      <c r="H189" s="28">
        <f t="shared" si="37"/>
        <v>0</v>
      </c>
      <c r="I189" s="29">
        <f t="shared" si="26"/>
        <v>0</v>
      </c>
      <c r="K189" s="93" t="str">
        <f>IFERROR(VLOOKUP(B189,Sheet2!A:D,2,FALSE),0)</f>
        <v>Jumper Hose Braided SS   3" npt Male x Fem x 36"</v>
      </c>
    </row>
    <row r="190" spans="2:11" ht="15.75" thickBot="1" x14ac:dyDescent="0.3">
      <c r="B190" s="94"/>
      <c r="C190" s="95"/>
      <c r="D190" s="95"/>
      <c r="E190" s="65"/>
      <c r="F190" s="43"/>
      <c r="I190" s="29">
        <f t="shared" si="26"/>
        <v>0</v>
      </c>
      <c r="K190" s="96" t="s">
        <v>115</v>
      </c>
    </row>
    <row r="191" spans="2:11" x14ac:dyDescent="0.25">
      <c r="B191" s="91" t="s">
        <v>116</v>
      </c>
      <c r="C191" s="41">
        <f>IFERROR(VLOOKUP(B191,Sheet2!A:D,3,FALSE),0)</f>
        <v>240.33</v>
      </c>
      <c r="D191" s="41">
        <f>IFERROR(VLOOKUP(B191,Sheet2!A:E,5,FALSE),0)</f>
        <v>144.19</v>
      </c>
      <c r="E191" s="57">
        <v>0</v>
      </c>
      <c r="F191" s="43">
        <f t="shared" ref="F191:F201" si="38">D191*E191</f>
        <v>0</v>
      </c>
      <c r="G191" s="28">
        <f>IFERROR(VLOOKUP(B191,Sheet2!A:D,4,FALSE),0)</f>
        <v>21</v>
      </c>
      <c r="H191" s="28">
        <f t="shared" ref="H191:H201" si="39">G191*E191</f>
        <v>0</v>
      </c>
      <c r="I191" s="29">
        <f t="shared" si="26"/>
        <v>0</v>
      </c>
      <c r="K191" s="97" t="str">
        <f>IFERROR(VLOOKUP(B191,Sheet2!A:D,2,FALSE),0)</f>
        <v>3/8" Push on Hose, 160' Roll</v>
      </c>
    </row>
    <row r="192" spans="2:11" x14ac:dyDescent="0.25">
      <c r="B192" s="77" t="s">
        <v>117</v>
      </c>
      <c r="C192" s="41">
        <f>IFERROR(VLOOKUP(B192,Sheet2!A:D,3,FALSE),0)</f>
        <v>2.2799999999999998</v>
      </c>
      <c r="D192" s="41">
        <f>IFERROR(VLOOKUP(B192,Sheet2!A:E,5,FALSE),0)</f>
        <v>1.37</v>
      </c>
      <c r="E192" s="57">
        <v>0</v>
      </c>
      <c r="F192" s="43">
        <f t="shared" si="38"/>
        <v>0</v>
      </c>
      <c r="G192" s="28">
        <f>IFERROR(VLOOKUP(B192,Sheet2!A:D,4,FALSE),0)</f>
        <v>0.12</v>
      </c>
      <c r="H192" s="28">
        <f t="shared" si="39"/>
        <v>0</v>
      </c>
      <c r="I192" s="29">
        <f t="shared" si="26"/>
        <v>0</v>
      </c>
      <c r="K192" s="78" t="str">
        <f>IFERROR(VLOOKUP(B192,Sheet2!A:D,2,FALSE),0)</f>
        <v>3/8" Push on Hose, sold by the foot</v>
      </c>
    </row>
    <row r="193" spans="2:11" x14ac:dyDescent="0.25">
      <c r="B193" s="77" t="s">
        <v>118</v>
      </c>
      <c r="C193" s="41">
        <f>IFERROR(VLOOKUP(B193,Sheet2!A:D,3,FALSE),0)</f>
        <v>2.66</v>
      </c>
      <c r="D193" s="41">
        <f>IFERROR(VLOOKUP(B193,Sheet2!A:E,5,FALSE),0)</f>
        <v>1.6</v>
      </c>
      <c r="E193" s="57">
        <v>0</v>
      </c>
      <c r="F193" s="43">
        <f t="shared" si="38"/>
        <v>0</v>
      </c>
      <c r="G193" s="28">
        <f>IFERROR(VLOOKUP(B193,Sheet2!A:D,4,FALSE),0)</f>
        <v>0.06</v>
      </c>
      <c r="H193" s="28">
        <f t="shared" si="39"/>
        <v>0</v>
      </c>
      <c r="I193" s="4">
        <f t="shared" si="26"/>
        <v>0</v>
      </c>
      <c r="K193" s="78" t="str">
        <f>IFERROR(VLOOKUP(B193,Sheet2!A:D,2,FALSE),0)</f>
        <v>3/8" Push on Hose Fitting x 1/4" Male npt</v>
      </c>
    </row>
    <row r="194" spans="2:11" x14ac:dyDescent="0.25">
      <c r="B194" s="45" t="s">
        <v>119</v>
      </c>
      <c r="C194" s="41">
        <f>IFERROR(VLOOKUP(B194,Sheet2!A:D,3,FALSE),0)</f>
        <v>3.32</v>
      </c>
      <c r="D194" s="41">
        <f>IFERROR(VLOOKUP(B194,Sheet2!A:E,5,FALSE),0)</f>
        <v>2</v>
      </c>
      <c r="E194" s="57">
        <v>0</v>
      </c>
      <c r="F194" s="43">
        <f t="shared" si="38"/>
        <v>0</v>
      </c>
      <c r="G194" s="28">
        <f>IFERROR(VLOOKUP(B194,Sheet2!A:D,4,FALSE),0)</f>
        <v>0.08</v>
      </c>
      <c r="H194" s="28">
        <f t="shared" si="39"/>
        <v>0</v>
      </c>
      <c r="I194" s="29">
        <f t="shared" si="26"/>
        <v>0</v>
      </c>
      <c r="K194" s="46" t="str">
        <f>IFERROR(VLOOKUP(B194,Sheet2!A:D,2,FALSE),0)</f>
        <v>3/8" Push on Hose Fitting x 3/8" Male npt</v>
      </c>
    </row>
    <row r="195" spans="2:11" x14ac:dyDescent="0.25">
      <c r="B195" s="77" t="s">
        <v>120</v>
      </c>
      <c r="C195" s="41">
        <f>IFERROR(VLOOKUP(B195,Sheet2!A:D,3,FALSE),0)</f>
        <v>3.99</v>
      </c>
      <c r="D195" s="41">
        <f>IFERROR(VLOOKUP(B195,Sheet2!A:E,5,FALSE),0)</f>
        <v>2.39</v>
      </c>
      <c r="E195" s="57">
        <v>0</v>
      </c>
      <c r="F195" s="43">
        <f t="shared" si="38"/>
        <v>0</v>
      </c>
      <c r="G195" s="28">
        <f>IFERROR(VLOOKUP(B195,Sheet2!A:D,4,FALSE),0)</f>
        <v>0.12</v>
      </c>
      <c r="H195" s="28">
        <f t="shared" si="39"/>
        <v>0</v>
      </c>
      <c r="I195" s="29">
        <f t="shared" si="26"/>
        <v>0</v>
      </c>
      <c r="K195" s="78" t="str">
        <f>IFERROR(VLOOKUP(B195,Sheet2!A:D,2,FALSE),0)</f>
        <v>3/8" Push on Hose Fitting x 1/2" Male npt</v>
      </c>
    </row>
    <row r="196" spans="2:11" x14ac:dyDescent="0.25">
      <c r="B196" s="45" t="s">
        <v>121</v>
      </c>
      <c r="C196" s="41">
        <f>IFERROR(VLOOKUP(B196,Sheet2!A:D,3,FALSE),0)</f>
        <v>3.32</v>
      </c>
      <c r="D196" s="41">
        <f>IFERROR(VLOOKUP(B196,Sheet2!A:E,5,FALSE),0)</f>
        <v>2</v>
      </c>
      <c r="E196" s="57">
        <v>0</v>
      </c>
      <c r="F196" s="43">
        <f t="shared" si="38"/>
        <v>0</v>
      </c>
      <c r="G196" s="28">
        <f>IFERROR(VLOOKUP(B196,Sheet2!A:D,4,FALSE),0)</f>
        <v>0.06</v>
      </c>
      <c r="H196" s="28">
        <f t="shared" si="39"/>
        <v>0</v>
      </c>
      <c r="I196" s="29">
        <f t="shared" si="26"/>
        <v>0</v>
      </c>
      <c r="K196" s="46" t="str">
        <f>IFERROR(VLOOKUP(B196,Sheet2!A:D,2,FALSE),0)</f>
        <v>3/8" Push on Hose Fitting x 1/4" Female swivel npt</v>
      </c>
    </row>
    <row r="197" spans="2:11" x14ac:dyDescent="0.25">
      <c r="B197" s="45" t="s">
        <v>122</v>
      </c>
      <c r="C197" s="41">
        <f>IFERROR(VLOOKUP(B197,Sheet2!A:D,3,FALSE),0)</f>
        <v>4.8099999999999996</v>
      </c>
      <c r="D197" s="41">
        <f>IFERROR(VLOOKUP(B197,Sheet2!A:E,5,FALSE),0)</f>
        <v>2.89</v>
      </c>
      <c r="E197" s="57">
        <v>0</v>
      </c>
      <c r="F197" s="43">
        <f t="shared" si="38"/>
        <v>0</v>
      </c>
      <c r="G197" s="28">
        <f>IFERROR(VLOOKUP(B197,Sheet2!A:D,4,FALSE),0)</f>
        <v>0.2</v>
      </c>
      <c r="H197" s="28">
        <f t="shared" si="39"/>
        <v>0</v>
      </c>
      <c r="I197" s="29">
        <f t="shared" si="26"/>
        <v>0</v>
      </c>
      <c r="K197" s="46" t="str">
        <f>IFERROR(VLOOKUP(B197,Sheet2!A:D,2,FALSE),0)</f>
        <v>3/8" Push on Hose Fitting x 1/2" Female swivel npt</v>
      </c>
    </row>
    <row r="198" spans="2:11" x14ac:dyDescent="0.25">
      <c r="B198" s="91" t="s">
        <v>123</v>
      </c>
      <c r="C198" s="41">
        <f>IFERROR(VLOOKUP(B198,Sheet2!A:D,3,FALSE),0)</f>
        <v>300.42</v>
      </c>
      <c r="D198" s="41">
        <f>IFERROR(VLOOKUP(B198,Sheet2!A:E,5,FALSE),0)</f>
        <v>180.26</v>
      </c>
      <c r="E198" s="57">
        <v>0</v>
      </c>
      <c r="F198" s="43">
        <f t="shared" si="38"/>
        <v>0</v>
      </c>
      <c r="G198" s="28">
        <f>IFERROR(VLOOKUP(B198,Sheet2!A:D,4,FALSE),0)</f>
        <v>30</v>
      </c>
      <c r="H198" s="28">
        <f t="shared" si="39"/>
        <v>0</v>
      </c>
      <c r="I198" s="29">
        <f t="shared" si="26"/>
        <v>0</v>
      </c>
      <c r="K198" s="92" t="str">
        <f>IFERROR(VLOOKUP(B198,Sheet2!A:D,2,FALSE),0)</f>
        <v>1/2" Push on Hose, 160' Roll</v>
      </c>
    </row>
    <row r="199" spans="2:11" x14ac:dyDescent="0.25">
      <c r="B199" s="77" t="s">
        <v>124</v>
      </c>
      <c r="C199" s="41">
        <f>IFERROR(VLOOKUP(B199,Sheet2!A:D,3,FALSE),0)</f>
        <v>2.76</v>
      </c>
      <c r="D199" s="41">
        <f>IFERROR(VLOOKUP(B199,Sheet2!A:E,5,FALSE),0)</f>
        <v>1.66</v>
      </c>
      <c r="E199" s="57">
        <v>0</v>
      </c>
      <c r="F199" s="43">
        <f t="shared" si="38"/>
        <v>0</v>
      </c>
      <c r="G199" s="28">
        <f>IFERROR(VLOOKUP(B199,Sheet2!A:D,4,FALSE),0)</f>
        <v>0.16</v>
      </c>
      <c r="H199" s="28">
        <f t="shared" si="39"/>
        <v>0</v>
      </c>
      <c r="I199" s="29">
        <f t="shared" si="26"/>
        <v>0</v>
      </c>
      <c r="K199" s="78" t="str">
        <f>IFERROR(VLOOKUP(B199,Sheet2!A:D,2,FALSE),0)</f>
        <v>1/2" Push on Hose, sold by the foot</v>
      </c>
    </row>
    <row r="200" spans="2:11" x14ac:dyDescent="0.25">
      <c r="B200" s="45" t="s">
        <v>125</v>
      </c>
      <c r="C200" s="41">
        <f>IFERROR(VLOOKUP(B200,Sheet2!A:D,3,FALSE),0)</f>
        <v>4.6500000000000004</v>
      </c>
      <c r="D200" s="41">
        <f>IFERROR(VLOOKUP(B200,Sheet2!A:E,5,FALSE),0)</f>
        <v>2.79</v>
      </c>
      <c r="E200" s="57">
        <v>0</v>
      </c>
      <c r="F200" s="43">
        <f t="shared" si="38"/>
        <v>0</v>
      </c>
      <c r="G200" s="28">
        <f>IFERROR(VLOOKUP(B200,Sheet2!A:D,4,FALSE),0)</f>
        <v>0.125</v>
      </c>
      <c r="H200" s="28">
        <f t="shared" si="39"/>
        <v>0</v>
      </c>
      <c r="I200" s="29">
        <f t="shared" ref="I200:I209" si="40">C200*E200</f>
        <v>0</v>
      </c>
      <c r="K200" s="46" t="str">
        <f>IFERROR(VLOOKUP(B200,Sheet2!A:D,2,FALSE),0)</f>
        <v>1/2" Push on Hose Fitting x 1/2" Male npt</v>
      </c>
    </row>
    <row r="201" spans="2:11" ht="15.75" thickBot="1" x14ac:dyDescent="0.3">
      <c r="B201" s="77" t="s">
        <v>126</v>
      </c>
      <c r="C201" s="41">
        <f>IFERROR(VLOOKUP(B201,Sheet2!A:D,3,FALSE),0)</f>
        <v>6.66</v>
      </c>
      <c r="D201" s="41">
        <f>IFERROR(VLOOKUP(B201,Sheet2!A:E,5,FALSE),0)</f>
        <v>3.99</v>
      </c>
      <c r="E201" s="57">
        <v>0</v>
      </c>
      <c r="F201" s="43">
        <f t="shared" si="38"/>
        <v>0</v>
      </c>
      <c r="G201" s="28">
        <f>IFERROR(VLOOKUP(B201,Sheet2!A:D,4,FALSE),0)</f>
        <v>0.113</v>
      </c>
      <c r="H201" s="28">
        <f t="shared" si="39"/>
        <v>0</v>
      </c>
      <c r="I201" s="29">
        <f t="shared" si="40"/>
        <v>0</v>
      </c>
      <c r="K201" s="68" t="str">
        <f>IFERROR(VLOOKUP(B201,Sheet2!A:D,2,FALSE),0)</f>
        <v>1/2" Push on Hose Fitting x 1/2" Female swivel npt</v>
      </c>
    </row>
    <row r="202" spans="2:11" ht="15.75" thickBot="1" x14ac:dyDescent="0.3">
      <c r="B202" s="63"/>
      <c r="C202" s="64"/>
      <c r="D202" s="64"/>
      <c r="E202" s="65"/>
      <c r="F202" s="43"/>
      <c r="I202" s="29">
        <f t="shared" si="40"/>
        <v>0</v>
      </c>
      <c r="K202" s="34" t="s">
        <v>127</v>
      </c>
    </row>
    <row r="203" spans="2:11" x14ac:dyDescent="0.25">
      <c r="B203" s="45" t="s">
        <v>128</v>
      </c>
      <c r="C203" s="41">
        <f>IFERROR(VLOOKUP(B203,Sheet2!A:D,3,FALSE),0)</f>
        <v>27.55</v>
      </c>
      <c r="D203" s="41">
        <f>IFERROR(VLOOKUP(B203,Sheet2!A:E,5,FALSE),0)</f>
        <v>16.53</v>
      </c>
      <c r="E203" s="42">
        <v>0</v>
      </c>
      <c r="F203" s="98">
        <f t="shared" ref="F203:F205" si="41">D203*E203</f>
        <v>0</v>
      </c>
      <c r="G203" s="18">
        <f>IFERROR(VLOOKUP(B203,Sheet2!A:D,4,FALSE),0)</f>
        <v>1</v>
      </c>
      <c r="H203" s="18">
        <f t="shared" ref="H203" si="42">G203*E203</f>
        <v>0</v>
      </c>
      <c r="I203" s="19">
        <f t="shared" si="40"/>
        <v>0</v>
      </c>
      <c r="J203" s="18"/>
      <c r="K203" s="67" t="str">
        <f>IFERROR(VLOOKUP(B203,Sheet2!A:D,2,FALSE),0)</f>
        <v>COIL HOSE 3/8 X 20 FT, 1/4 MALE NPT SWIVEL ENDS, REINFORCED POLYURETHANE,  200 PSI RATED, GREAT FLEXIBILITY</v>
      </c>
    </row>
    <row r="204" spans="2:11" x14ac:dyDescent="0.25">
      <c r="B204" s="45" t="s">
        <v>129</v>
      </c>
      <c r="C204" s="41">
        <f>IFERROR(VLOOKUP(B204,Sheet2!A:D,3,FALSE),0)</f>
        <v>36.04</v>
      </c>
      <c r="D204" s="41">
        <f>IFERROR(VLOOKUP(B204,Sheet2!A:E,5,FALSE),0)</f>
        <v>21.62</v>
      </c>
      <c r="E204" s="57">
        <v>0</v>
      </c>
      <c r="F204" s="98">
        <f t="shared" si="41"/>
        <v>0</v>
      </c>
      <c r="G204" s="18">
        <f>IFERROR(VLOOKUP(B204,Sheet2!A:D,4,FALSE),0)</f>
        <v>3.9</v>
      </c>
      <c r="H204" s="18">
        <f t="shared" ref="H204:H205" si="43">G204*E204</f>
        <v>0</v>
      </c>
      <c r="I204" s="19">
        <f t="shared" si="40"/>
        <v>0</v>
      </c>
      <c r="J204" s="18"/>
      <c r="K204" s="46" t="str">
        <f>IFERROR(VLOOKUP(B204,Sheet2!A:D,2,FALSE),0)</f>
        <v>3/8" X 25 FT AIR HOSE WITH 1/4" NPT MALE ENDS, RUBBER, TEKTON</v>
      </c>
    </row>
    <row r="205" spans="2:11" ht="15.75" thickBot="1" x14ac:dyDescent="0.3">
      <c r="B205" s="99" t="s">
        <v>130</v>
      </c>
      <c r="C205" s="48">
        <f>IFERROR(VLOOKUP(B205,Sheet2!A:D,3,FALSE),0)</f>
        <v>58.24</v>
      </c>
      <c r="D205" s="48">
        <f>IFERROR(VLOOKUP(B205,Sheet2!A:E,5,FALSE),0)</f>
        <v>34.94</v>
      </c>
      <c r="E205" s="59">
        <v>0</v>
      </c>
      <c r="F205" s="100">
        <f t="shared" si="41"/>
        <v>0</v>
      </c>
      <c r="G205" s="18">
        <f>IFERROR(VLOOKUP(B205,Sheet2!A:D,4,FALSE),0)</f>
        <v>7.5</v>
      </c>
      <c r="H205" s="18">
        <f t="shared" si="43"/>
        <v>0</v>
      </c>
      <c r="I205" s="19">
        <f t="shared" si="40"/>
        <v>0</v>
      </c>
      <c r="J205" s="18"/>
      <c r="K205" s="101" t="str">
        <f>IFERROR(VLOOKUP(B205,Sheet2!A:D,2,FALSE),0)</f>
        <v>3/8" X 50 FT AIR HOSE WITH 1/4" NPT MALE ENDS, RUBBER, TEKTON</v>
      </c>
    </row>
    <row r="206" spans="2:11" ht="15.75" thickBot="1" x14ac:dyDescent="0.3">
      <c r="B206" s="81"/>
      <c r="C206" s="82"/>
      <c r="D206" s="82"/>
      <c r="E206" s="26"/>
      <c r="F206" s="102"/>
      <c r="G206" s="18"/>
      <c r="H206" s="18"/>
      <c r="I206" s="103">
        <f t="shared" si="40"/>
        <v>0</v>
      </c>
      <c r="J206" s="18"/>
      <c r="K206" s="104" t="s">
        <v>131</v>
      </c>
    </row>
    <row r="207" spans="2:11" x14ac:dyDescent="0.25">
      <c r="B207" s="84" t="s">
        <v>132</v>
      </c>
      <c r="C207" s="36">
        <f>IFERROR(VLOOKUP(B207,Sheet2!A:D,3,FALSE),0)</f>
        <v>28.65</v>
      </c>
      <c r="D207" s="36">
        <f>IFERROR(VLOOKUP(B207,Sheet2!A:E,5,FALSE),0)</f>
        <v>17.190000000000001</v>
      </c>
      <c r="E207" s="55">
        <v>0</v>
      </c>
      <c r="F207" s="105">
        <f t="shared" ref="F207:F209" si="44">D207*E207</f>
        <v>0</v>
      </c>
      <c r="G207" s="18">
        <f>IFERROR(VLOOKUP(B207,Sheet2!A:D,4,FALSE),0)</f>
        <v>0.8</v>
      </c>
      <c r="H207" s="18">
        <f t="shared" ref="H207:H208" si="45">G207*E207</f>
        <v>0</v>
      </c>
      <c r="I207" s="19">
        <f t="shared" si="40"/>
        <v>0</v>
      </c>
      <c r="J207" s="18"/>
      <c r="K207" s="89" t="str">
        <f>IFERROR(VLOOKUP(B207,Sheet2!A:D,2,FALSE),0)</f>
        <v>PRESSURE GAUGE, BOTTOM MOUNT, 4-1/2" DIAMETER FACE, DRY, 0-200 PSI,  1/4" MALE NPT, PLASTIC LENS, 101D-454G</v>
      </c>
    </row>
    <row r="208" spans="2:11" ht="15.75" thickBot="1" x14ac:dyDescent="0.3">
      <c r="B208" s="79" t="s">
        <v>133</v>
      </c>
      <c r="C208" s="48">
        <f>IFERROR(VLOOKUP(B208,Sheet2!A:D,3,FALSE),0)</f>
        <v>28.65</v>
      </c>
      <c r="D208" s="48">
        <f>IFERROR(VLOOKUP(B208,Sheet2!A:E,5,FALSE),0)</f>
        <v>17.190000000000001</v>
      </c>
      <c r="E208" s="59">
        <v>0</v>
      </c>
      <c r="F208" s="100">
        <f t="shared" si="44"/>
        <v>0</v>
      </c>
      <c r="G208" s="18">
        <f>IFERROR(VLOOKUP(B208,Sheet2!A:D,4,FALSE),0)</f>
        <v>0.6</v>
      </c>
      <c r="H208" s="18">
        <f t="shared" si="45"/>
        <v>0</v>
      </c>
      <c r="I208" s="19">
        <f t="shared" si="40"/>
        <v>0</v>
      </c>
      <c r="J208" s="18"/>
      <c r="K208" s="80" t="str">
        <f>IFERROR(VLOOKUP(B208,Sheet2!A:D,2,FALSE),0)</f>
        <v>PRESSURE GAUGE, REAR MOUNT, 4-1/2" DIAMETER FACE, DRY, 0-200 PSI,  1/4" MALE NPT  102D-454G</v>
      </c>
    </row>
    <row r="209" spans="2:11" x14ac:dyDescent="0.25">
      <c r="B209" s="81"/>
      <c r="C209" s="106">
        <f>D209/0.6</f>
        <v>0</v>
      </c>
      <c r="D209" s="106">
        <v>0</v>
      </c>
      <c r="E209" s="107">
        <v>1</v>
      </c>
      <c r="F209" s="106">
        <f t="shared" si="44"/>
        <v>0</v>
      </c>
      <c r="G209" s="18"/>
      <c r="H209" s="18"/>
      <c r="I209" s="19">
        <f t="shared" si="40"/>
        <v>0</v>
      </c>
      <c r="J209" s="18"/>
      <c r="K209" s="108" t="s">
        <v>134</v>
      </c>
    </row>
    <row r="210" spans="2:11" x14ac:dyDescent="0.25">
      <c r="B210" s="23"/>
      <c r="C210" s="109">
        <f>SUM(I7:I209)</f>
        <v>0</v>
      </c>
      <c r="D210" s="109"/>
      <c r="E210" s="109" t="s">
        <v>135</v>
      </c>
      <c r="F210" s="110">
        <f>SUM(F7:F209)</f>
        <v>0</v>
      </c>
      <c r="G210" s="18"/>
      <c r="H210" s="18"/>
      <c r="I210" s="19"/>
      <c r="J210" s="18"/>
      <c r="K210" s="111" t="s">
        <v>136</v>
      </c>
    </row>
    <row r="211" spans="2:11" x14ac:dyDescent="0.25">
      <c r="B211" s="112"/>
      <c r="C211" s="113"/>
      <c r="D211" s="113"/>
      <c r="E211" s="114"/>
      <c r="F211" s="22"/>
      <c r="G211" s="18"/>
      <c r="H211" s="18"/>
      <c r="I211" s="19"/>
      <c r="J211" s="18"/>
      <c r="K211" s="112" t="s">
        <v>137</v>
      </c>
    </row>
    <row r="212" spans="2:11" x14ac:dyDescent="0.25">
      <c r="B212" s="23"/>
      <c r="C212" s="115"/>
      <c r="D212" s="110" t="s">
        <v>9</v>
      </c>
      <c r="E212" s="116">
        <f>SUM(H7:H208)</f>
        <v>0</v>
      </c>
      <c r="F212" s="22"/>
      <c r="G212" s="18"/>
      <c r="H212" s="18"/>
      <c r="I212" s="19"/>
      <c r="J212" s="18"/>
      <c r="K212" s="117"/>
    </row>
    <row r="213" spans="2:11" x14ac:dyDescent="0.25">
      <c r="B213" s="23"/>
      <c r="C213" s="25"/>
      <c r="D213" s="25"/>
      <c r="E213" s="26"/>
      <c r="F213" s="20"/>
      <c r="G213" s="18"/>
      <c r="H213" s="18"/>
      <c r="I213" s="19"/>
      <c r="J213" s="18"/>
      <c r="K213" s="30"/>
    </row>
  </sheetData>
  <hyperlinks>
    <hyperlink ref="K3" r:id="rId1" display="WWW.RAPIDAIRPRODUCTS.COM" xr:uid="{283CFCCD-7564-4B8D-9EE0-65EFCDC87E16}"/>
  </hyperlinks>
  <printOptions horizontalCentered="1"/>
  <pageMargins left="0.45" right="0.45" top="0.5" bottom="0.25" header="0.3" footer="0"/>
  <pageSetup scale="70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99F58-0BBA-418E-8F09-F20E6FCB990D}">
  <dimension ref="A1:E214"/>
  <sheetViews>
    <sheetView topLeftCell="A101" workbookViewId="0">
      <selection activeCell="B111" sqref="B111"/>
    </sheetView>
  </sheetViews>
  <sheetFormatPr defaultRowHeight="12.75" x14ac:dyDescent="0.2"/>
  <cols>
    <col min="1" max="1" width="27.85546875" style="15" bestFit="1" customWidth="1"/>
    <col min="2" max="2" width="30.7109375" style="3" customWidth="1"/>
    <col min="3" max="3" width="22.140625" style="4" customWidth="1"/>
    <col min="4" max="5" width="9.140625" style="5"/>
    <col min="6" max="16384" width="9.140625" style="3"/>
  </cols>
  <sheetData>
    <row r="1" spans="1:5" x14ac:dyDescent="0.2">
      <c r="A1" s="2">
        <v>44562</v>
      </c>
      <c r="C1" s="4" t="s">
        <v>136</v>
      </c>
      <c r="D1" s="5" t="s">
        <v>9</v>
      </c>
      <c r="E1" s="5" t="s">
        <v>135</v>
      </c>
    </row>
    <row r="2" spans="1:5" ht="15.75" thickBot="1" x14ac:dyDescent="0.3">
      <c r="A2" s="13" t="s">
        <v>138</v>
      </c>
      <c r="B2" s="9"/>
      <c r="E2" s="5">
        <v>0.6</v>
      </c>
    </row>
    <row r="3" spans="1:5" x14ac:dyDescent="0.2">
      <c r="A3" s="6">
        <v>50120</v>
      </c>
      <c r="B3" s="7" t="s">
        <v>139</v>
      </c>
      <c r="C3" s="21">
        <v>6.32</v>
      </c>
      <c r="D3" s="5">
        <v>0.19</v>
      </c>
      <c r="E3" s="5">
        <v>3.79</v>
      </c>
    </row>
    <row r="4" spans="1:5" x14ac:dyDescent="0.2">
      <c r="A4" s="10" t="s">
        <v>140</v>
      </c>
      <c r="B4" s="9" t="s">
        <v>141</v>
      </c>
      <c r="C4" s="21">
        <v>1.19</v>
      </c>
      <c r="D4" s="5">
        <v>0</v>
      </c>
      <c r="E4" s="5">
        <v>0.72</v>
      </c>
    </row>
    <row r="5" spans="1:5" x14ac:dyDescent="0.2">
      <c r="A5" s="8">
        <v>50125</v>
      </c>
      <c r="B5" s="9" t="s">
        <v>142</v>
      </c>
      <c r="C5" s="21">
        <v>1.8</v>
      </c>
      <c r="D5" s="5">
        <v>0.03</v>
      </c>
      <c r="E5" s="5">
        <v>1.08</v>
      </c>
    </row>
    <row r="6" spans="1:5" x14ac:dyDescent="0.2">
      <c r="A6" s="8">
        <v>50130</v>
      </c>
      <c r="B6" s="9" t="s">
        <v>143</v>
      </c>
      <c r="C6" s="21">
        <v>2.64</v>
      </c>
      <c r="D6" s="5">
        <v>0.08</v>
      </c>
      <c r="E6" s="5">
        <v>1.59</v>
      </c>
    </row>
    <row r="7" spans="1:5" x14ac:dyDescent="0.2">
      <c r="A7" s="8">
        <v>50131</v>
      </c>
      <c r="B7" s="9" t="s">
        <v>144</v>
      </c>
      <c r="C7" s="21">
        <v>6.08</v>
      </c>
      <c r="D7" s="5">
        <v>0.21</v>
      </c>
      <c r="E7" s="5">
        <v>3.64</v>
      </c>
    </row>
    <row r="8" spans="1:5" x14ac:dyDescent="0.2">
      <c r="A8" s="8">
        <v>50132</v>
      </c>
      <c r="B8" s="9" t="s">
        <v>145</v>
      </c>
      <c r="C8" s="21">
        <v>40.299999999999997</v>
      </c>
      <c r="D8" s="5">
        <v>0.34399999999999997</v>
      </c>
      <c r="E8" s="5">
        <v>24.18</v>
      </c>
    </row>
    <row r="9" spans="1:5" x14ac:dyDescent="0.2">
      <c r="A9" s="8">
        <v>50134</v>
      </c>
      <c r="B9" s="9" t="s">
        <v>146</v>
      </c>
      <c r="C9" s="21">
        <v>1.3</v>
      </c>
      <c r="D9" s="5">
        <v>0.02</v>
      </c>
      <c r="E9" s="5">
        <v>0.78</v>
      </c>
    </row>
    <row r="10" spans="1:5" x14ac:dyDescent="0.2">
      <c r="A10" s="8">
        <v>50135</v>
      </c>
      <c r="B10" s="9" t="s">
        <v>147</v>
      </c>
      <c r="C10" s="21">
        <v>1.8</v>
      </c>
      <c r="D10" s="5">
        <v>0.03</v>
      </c>
      <c r="E10" s="5">
        <v>1.08</v>
      </c>
    </row>
    <row r="11" spans="1:5" x14ac:dyDescent="0.2">
      <c r="A11" s="8">
        <v>50136</v>
      </c>
      <c r="B11" s="9" t="s">
        <v>148</v>
      </c>
      <c r="C11" s="21">
        <v>3.59</v>
      </c>
      <c r="D11" s="5">
        <v>0.06</v>
      </c>
      <c r="E11" s="5">
        <v>2.15</v>
      </c>
    </row>
    <row r="12" spans="1:5" x14ac:dyDescent="0.2">
      <c r="A12" s="8">
        <v>50137</v>
      </c>
      <c r="B12" s="9" t="s">
        <v>149</v>
      </c>
      <c r="C12" s="21">
        <v>8.8000000000000007</v>
      </c>
      <c r="D12" s="5">
        <v>0.113</v>
      </c>
      <c r="E12" s="5">
        <v>5.28</v>
      </c>
    </row>
    <row r="13" spans="1:5" x14ac:dyDescent="0.2">
      <c r="A13" s="8">
        <v>50138</v>
      </c>
      <c r="B13" s="9" t="s">
        <v>150</v>
      </c>
      <c r="C13" s="21">
        <v>24.51</v>
      </c>
      <c r="D13" s="5">
        <v>0.26900000000000002</v>
      </c>
      <c r="E13" s="5">
        <v>14.7</v>
      </c>
    </row>
    <row r="14" spans="1:5" x14ac:dyDescent="0.2">
      <c r="A14" s="8">
        <v>50604</v>
      </c>
      <c r="B14" s="9" t="s">
        <v>151</v>
      </c>
      <c r="C14" s="21">
        <v>7.93</v>
      </c>
      <c r="D14" s="5">
        <v>0.16</v>
      </c>
      <c r="E14" s="5">
        <v>4.76</v>
      </c>
    </row>
    <row r="15" spans="1:5" x14ac:dyDescent="0.2">
      <c r="A15" s="8">
        <v>50605</v>
      </c>
      <c r="B15" s="9" t="s">
        <v>152</v>
      </c>
      <c r="C15" s="21">
        <v>21</v>
      </c>
      <c r="D15" s="5">
        <v>0.31</v>
      </c>
      <c r="E15" s="5">
        <v>12.6</v>
      </c>
    </row>
    <row r="16" spans="1:5" x14ac:dyDescent="0.2">
      <c r="A16" s="8">
        <v>50606</v>
      </c>
      <c r="B16" s="9" t="s">
        <v>153</v>
      </c>
      <c r="C16" s="21">
        <v>19.170000000000002</v>
      </c>
      <c r="D16" s="5">
        <v>0.35</v>
      </c>
      <c r="E16" s="5">
        <v>11.51</v>
      </c>
    </row>
    <row r="17" spans="1:5" x14ac:dyDescent="0.2">
      <c r="A17" s="8">
        <v>50607</v>
      </c>
      <c r="B17" s="9" t="s">
        <v>154</v>
      </c>
      <c r="C17" s="21">
        <v>12.36</v>
      </c>
      <c r="D17" s="5">
        <v>0.24</v>
      </c>
      <c r="E17" s="5">
        <v>7.41</v>
      </c>
    </row>
    <row r="18" spans="1:5" x14ac:dyDescent="0.2">
      <c r="A18" s="8">
        <v>50609</v>
      </c>
      <c r="B18" s="9" t="s">
        <v>155</v>
      </c>
      <c r="C18" s="21">
        <v>2.4500000000000002</v>
      </c>
      <c r="D18" s="5">
        <v>6.9000000000000006E-2</v>
      </c>
      <c r="E18" s="5">
        <v>1.47</v>
      </c>
    </row>
    <row r="19" spans="1:5" x14ac:dyDescent="0.2">
      <c r="A19" s="8">
        <v>50610</v>
      </c>
      <c r="B19" s="9" t="s">
        <v>156</v>
      </c>
      <c r="C19" s="21">
        <v>1.72</v>
      </c>
      <c r="D19" s="5">
        <v>0.04</v>
      </c>
      <c r="E19" s="5">
        <v>1.03</v>
      </c>
    </row>
    <row r="20" spans="1:5" x14ac:dyDescent="0.2">
      <c r="A20" s="8">
        <v>50611</v>
      </c>
      <c r="B20" s="9" t="s">
        <v>157</v>
      </c>
      <c r="C20" s="21">
        <v>4.37</v>
      </c>
      <c r="D20" s="5">
        <v>0.09</v>
      </c>
      <c r="E20" s="5">
        <v>2.63</v>
      </c>
    </row>
    <row r="21" spans="1:5" x14ac:dyDescent="0.2">
      <c r="A21" s="8">
        <v>50612</v>
      </c>
      <c r="B21" s="9" t="s">
        <v>158</v>
      </c>
      <c r="C21" s="21">
        <v>5.3</v>
      </c>
      <c r="D21" s="5">
        <v>0.09</v>
      </c>
      <c r="E21" s="5">
        <v>3.18</v>
      </c>
    </row>
    <row r="22" spans="1:5" x14ac:dyDescent="0.2">
      <c r="A22" s="8">
        <v>50613</v>
      </c>
      <c r="B22" s="9" t="s">
        <v>159</v>
      </c>
      <c r="C22" s="21">
        <v>7.19</v>
      </c>
      <c r="D22" s="5">
        <v>0.16</v>
      </c>
      <c r="E22" s="5">
        <v>4.3099999999999996</v>
      </c>
    </row>
    <row r="23" spans="1:5" x14ac:dyDescent="0.2">
      <c r="A23" s="8">
        <v>50614</v>
      </c>
      <c r="B23" s="9" t="s">
        <v>160</v>
      </c>
      <c r="C23" s="21">
        <v>10.34</v>
      </c>
      <c r="D23" s="5">
        <v>0.2</v>
      </c>
      <c r="E23" s="5">
        <v>6.2</v>
      </c>
    </row>
    <row r="24" spans="1:5" x14ac:dyDescent="0.2">
      <c r="A24" s="8">
        <v>50615</v>
      </c>
      <c r="B24" s="9" t="s">
        <v>161</v>
      </c>
      <c r="C24" s="21">
        <v>2.65</v>
      </c>
      <c r="D24" s="5">
        <v>7.0000000000000007E-2</v>
      </c>
      <c r="E24" s="5">
        <v>1.59</v>
      </c>
    </row>
    <row r="25" spans="1:5" x14ac:dyDescent="0.2">
      <c r="A25" s="8">
        <v>50616</v>
      </c>
      <c r="B25" s="9" t="s">
        <v>162</v>
      </c>
      <c r="C25" s="21">
        <v>4.59</v>
      </c>
      <c r="D25" s="5">
        <v>0.11</v>
      </c>
      <c r="E25" s="5">
        <v>2.75</v>
      </c>
    </row>
    <row r="26" spans="1:5" x14ac:dyDescent="0.2">
      <c r="A26" s="8">
        <v>50617</v>
      </c>
      <c r="B26" s="9" t="s">
        <v>163</v>
      </c>
      <c r="C26" s="21">
        <v>10.67</v>
      </c>
      <c r="D26" s="5">
        <v>0.23</v>
      </c>
      <c r="E26" s="5">
        <v>6.41</v>
      </c>
    </row>
    <row r="27" spans="1:5" x14ac:dyDescent="0.2">
      <c r="A27" s="8">
        <v>50618</v>
      </c>
      <c r="B27" s="9" t="s">
        <v>164</v>
      </c>
      <c r="C27" s="21">
        <v>5.12</v>
      </c>
      <c r="D27" s="5">
        <v>0.11</v>
      </c>
      <c r="E27" s="5">
        <v>3.07</v>
      </c>
    </row>
    <row r="28" spans="1:5" x14ac:dyDescent="0.2">
      <c r="A28" s="8">
        <v>50619</v>
      </c>
      <c r="B28" s="9" t="s">
        <v>165</v>
      </c>
      <c r="C28" s="21">
        <v>11.58</v>
      </c>
      <c r="D28" s="5">
        <v>0.25</v>
      </c>
      <c r="E28" s="5">
        <v>6.95</v>
      </c>
    </row>
    <row r="29" spans="1:5" x14ac:dyDescent="0.2">
      <c r="A29" s="8">
        <v>50620</v>
      </c>
      <c r="B29" s="9" t="s">
        <v>166</v>
      </c>
      <c r="C29" s="21">
        <v>7.9</v>
      </c>
      <c r="D29" s="5">
        <v>0.15</v>
      </c>
      <c r="E29" s="5">
        <v>4.74</v>
      </c>
    </row>
    <row r="30" spans="1:5" x14ac:dyDescent="0.2">
      <c r="A30" s="8">
        <v>50621</v>
      </c>
      <c r="B30" s="9" t="s">
        <v>167</v>
      </c>
      <c r="C30" s="21">
        <v>17.5</v>
      </c>
      <c r="D30" s="5">
        <v>0.43</v>
      </c>
      <c r="E30" s="5">
        <v>10.5</v>
      </c>
    </row>
    <row r="31" spans="1:5" x14ac:dyDescent="0.2">
      <c r="A31" s="8">
        <v>50622</v>
      </c>
      <c r="B31" s="9" t="s">
        <v>168</v>
      </c>
      <c r="C31" s="21">
        <v>16.399999999999999</v>
      </c>
      <c r="D31" s="5">
        <v>0.25</v>
      </c>
      <c r="E31" s="5">
        <v>9.84</v>
      </c>
    </row>
    <row r="32" spans="1:5" x14ac:dyDescent="0.2">
      <c r="A32" s="8">
        <v>50702</v>
      </c>
      <c r="B32" s="9" t="s">
        <v>169</v>
      </c>
      <c r="C32" s="21">
        <v>10.52</v>
      </c>
      <c r="D32" s="5">
        <v>0</v>
      </c>
      <c r="E32" s="5">
        <v>6.31</v>
      </c>
    </row>
    <row r="33" spans="1:5" x14ac:dyDescent="0.2">
      <c r="A33" s="8">
        <v>50703</v>
      </c>
      <c r="B33" s="9" t="s">
        <v>170</v>
      </c>
      <c r="C33" s="21">
        <v>5.29</v>
      </c>
      <c r="D33" s="5">
        <v>0</v>
      </c>
      <c r="E33" s="5">
        <v>3.17</v>
      </c>
    </row>
    <row r="34" spans="1:5" x14ac:dyDescent="0.2">
      <c r="A34" s="8">
        <v>50704</v>
      </c>
      <c r="B34" s="9" t="s">
        <v>171</v>
      </c>
      <c r="C34" s="21">
        <v>20.329999999999998</v>
      </c>
      <c r="D34" s="5">
        <v>0.77500000000000002</v>
      </c>
      <c r="E34" s="5">
        <v>12.19</v>
      </c>
    </row>
    <row r="35" spans="1:5" x14ac:dyDescent="0.2">
      <c r="A35" s="8">
        <v>50705</v>
      </c>
      <c r="B35" s="9" t="s">
        <v>172</v>
      </c>
      <c r="C35" s="21">
        <v>48.79</v>
      </c>
      <c r="D35" s="5">
        <v>0.77500000000000002</v>
      </c>
      <c r="E35" s="5">
        <v>29.27</v>
      </c>
    </row>
    <row r="36" spans="1:5" x14ac:dyDescent="0.2">
      <c r="A36" s="8">
        <v>50706</v>
      </c>
      <c r="B36" s="9" t="s">
        <v>173</v>
      </c>
      <c r="C36" s="21">
        <v>69.78</v>
      </c>
      <c r="D36" s="5">
        <v>0.77500000000000002</v>
      </c>
      <c r="E36" s="5">
        <v>41.87</v>
      </c>
    </row>
    <row r="37" spans="1:5" x14ac:dyDescent="0.2">
      <c r="A37" s="8">
        <v>50707</v>
      </c>
      <c r="B37" s="9" t="s">
        <v>174</v>
      </c>
      <c r="C37" s="21">
        <v>27.34</v>
      </c>
      <c r="D37" s="5">
        <v>0.58099999999999996</v>
      </c>
      <c r="E37" s="5">
        <v>16.399999999999999</v>
      </c>
    </row>
    <row r="38" spans="1:5" x14ac:dyDescent="0.2">
      <c r="A38" s="8">
        <v>50708</v>
      </c>
      <c r="B38" s="9" t="s">
        <v>175</v>
      </c>
      <c r="C38" s="21">
        <v>33.450000000000003</v>
      </c>
      <c r="D38" s="5">
        <v>0.66300000000000003</v>
      </c>
      <c r="E38" s="5">
        <v>20.07</v>
      </c>
    </row>
    <row r="39" spans="1:5" x14ac:dyDescent="0.2">
      <c r="A39" s="8">
        <v>50709</v>
      </c>
      <c r="B39" s="9" t="s">
        <v>176</v>
      </c>
      <c r="C39" s="21">
        <v>10.09</v>
      </c>
      <c r="D39" s="5">
        <v>0.2</v>
      </c>
      <c r="E39" s="5">
        <v>6.06</v>
      </c>
    </row>
    <row r="40" spans="1:5" x14ac:dyDescent="0.2">
      <c r="A40" s="8">
        <v>50710</v>
      </c>
      <c r="B40" s="9" t="s">
        <v>177</v>
      </c>
      <c r="C40" s="21">
        <v>12.84</v>
      </c>
      <c r="D40" s="5">
        <v>0.77500000000000002</v>
      </c>
      <c r="E40" s="5">
        <v>7.71</v>
      </c>
    </row>
    <row r="41" spans="1:5" x14ac:dyDescent="0.2">
      <c r="A41" s="8">
        <v>50711</v>
      </c>
      <c r="B41" s="9" t="s">
        <v>178</v>
      </c>
      <c r="C41" s="21">
        <v>13.04</v>
      </c>
      <c r="D41" s="5">
        <v>0.3</v>
      </c>
      <c r="E41" s="5">
        <v>7.82</v>
      </c>
    </row>
    <row r="42" spans="1:5" x14ac:dyDescent="0.2">
      <c r="A42" s="8">
        <v>50712</v>
      </c>
      <c r="B42" s="9" t="s">
        <v>179</v>
      </c>
      <c r="C42" s="21">
        <v>5.03</v>
      </c>
      <c r="D42" s="5">
        <v>0.11</v>
      </c>
      <c r="E42" s="5">
        <v>3.01</v>
      </c>
    </row>
    <row r="43" spans="1:5" x14ac:dyDescent="0.2">
      <c r="A43" s="8">
        <v>50713</v>
      </c>
      <c r="B43" s="9" t="s">
        <v>180</v>
      </c>
      <c r="C43" s="21">
        <v>6.9</v>
      </c>
      <c r="D43" s="5">
        <v>0.15</v>
      </c>
      <c r="E43" s="5">
        <v>4.1399999999999997</v>
      </c>
    </row>
    <row r="44" spans="1:5" x14ac:dyDescent="0.2">
      <c r="A44" s="8">
        <v>50714</v>
      </c>
      <c r="B44" s="9" t="s">
        <v>181</v>
      </c>
      <c r="C44" s="21">
        <v>5.87</v>
      </c>
      <c r="D44" s="5">
        <v>0.18</v>
      </c>
      <c r="E44" s="5">
        <v>3.52</v>
      </c>
    </row>
    <row r="45" spans="1:5" x14ac:dyDescent="0.2">
      <c r="A45" s="8">
        <v>50715</v>
      </c>
      <c r="B45" s="9" t="s">
        <v>182</v>
      </c>
      <c r="C45" s="21">
        <v>2.37</v>
      </c>
      <c r="D45" s="5">
        <v>0.05</v>
      </c>
      <c r="E45" s="5">
        <v>1.43</v>
      </c>
    </row>
    <row r="46" spans="1:5" x14ac:dyDescent="0.2">
      <c r="A46" s="8">
        <v>50716</v>
      </c>
      <c r="B46" s="9" t="s">
        <v>183</v>
      </c>
      <c r="C46" s="21">
        <v>3.28</v>
      </c>
      <c r="D46" s="5">
        <v>0.08</v>
      </c>
      <c r="E46" s="5">
        <v>1.97</v>
      </c>
    </row>
    <row r="47" spans="1:5" x14ac:dyDescent="0.2">
      <c r="A47" s="8">
        <v>50717</v>
      </c>
      <c r="B47" s="9" t="s">
        <v>184</v>
      </c>
      <c r="C47" s="21">
        <v>1.7</v>
      </c>
      <c r="D47" s="5">
        <v>0.03</v>
      </c>
      <c r="E47" s="5">
        <v>1.02</v>
      </c>
    </row>
    <row r="48" spans="1:5" x14ac:dyDescent="0.2">
      <c r="A48" s="8">
        <v>50750</v>
      </c>
      <c r="B48" s="9" t="s">
        <v>185</v>
      </c>
      <c r="C48" s="21">
        <v>14.32</v>
      </c>
      <c r="D48" s="5">
        <v>0.62</v>
      </c>
      <c r="E48" s="5">
        <v>8.59</v>
      </c>
    </row>
    <row r="49" spans="1:5" x14ac:dyDescent="0.2">
      <c r="A49" s="8">
        <v>50810</v>
      </c>
      <c r="B49" s="9" t="s">
        <v>186</v>
      </c>
      <c r="C49" s="21">
        <v>3.31</v>
      </c>
      <c r="D49" s="5">
        <v>0.08</v>
      </c>
      <c r="E49" s="5">
        <v>1.99</v>
      </c>
    </row>
    <row r="50" spans="1:5" x14ac:dyDescent="0.2">
      <c r="A50" s="8">
        <v>50811</v>
      </c>
      <c r="B50" s="9" t="s">
        <v>187</v>
      </c>
      <c r="C50" s="21">
        <v>7.23</v>
      </c>
      <c r="D50" s="5">
        <v>0.08</v>
      </c>
      <c r="E50" s="5">
        <v>4.33</v>
      </c>
    </row>
    <row r="51" spans="1:5" x14ac:dyDescent="0.2">
      <c r="A51" s="8">
        <v>50812</v>
      </c>
      <c r="B51" s="9" t="s">
        <v>188</v>
      </c>
      <c r="C51" s="21">
        <v>9.2799999999999994</v>
      </c>
      <c r="D51" s="5">
        <v>0.09</v>
      </c>
      <c r="E51" s="5">
        <v>5.56</v>
      </c>
    </row>
    <row r="52" spans="1:5" x14ac:dyDescent="0.2">
      <c r="A52" s="8">
        <v>50813</v>
      </c>
      <c r="B52" s="9" t="s">
        <v>189</v>
      </c>
      <c r="C52" s="21">
        <v>20.32</v>
      </c>
      <c r="D52" s="5">
        <v>0.14000000000000001</v>
      </c>
      <c r="E52" s="5">
        <v>12.19</v>
      </c>
    </row>
    <row r="53" spans="1:5" x14ac:dyDescent="0.2">
      <c r="A53" s="8">
        <v>50860</v>
      </c>
      <c r="B53" s="9" t="s">
        <v>190</v>
      </c>
      <c r="C53" s="21">
        <v>4.12</v>
      </c>
      <c r="D53" s="5">
        <v>8.7999999999999995E-2</v>
      </c>
      <c r="E53" s="5">
        <v>2.4700000000000002</v>
      </c>
    </row>
    <row r="54" spans="1:5" x14ac:dyDescent="0.2">
      <c r="A54" s="8">
        <v>50861</v>
      </c>
      <c r="B54" s="9" t="s">
        <v>191</v>
      </c>
      <c r="C54" s="21">
        <v>5.64</v>
      </c>
      <c r="D54" s="5">
        <v>6.3E-2</v>
      </c>
      <c r="E54" s="5">
        <v>3.37</v>
      </c>
    </row>
    <row r="55" spans="1:5" x14ac:dyDescent="0.2">
      <c r="A55" s="8">
        <v>50862</v>
      </c>
      <c r="B55" s="9" t="s">
        <v>192</v>
      </c>
      <c r="C55" s="21">
        <v>5.87</v>
      </c>
      <c r="D55" s="5">
        <v>8.7999999999999995E-2</v>
      </c>
      <c r="E55" s="5">
        <v>3.52</v>
      </c>
    </row>
    <row r="56" spans="1:5" x14ac:dyDescent="0.2">
      <c r="A56" s="8">
        <v>50863</v>
      </c>
      <c r="B56" s="9" t="s">
        <v>193</v>
      </c>
      <c r="C56" s="21">
        <v>8.4600000000000009</v>
      </c>
      <c r="D56" s="5">
        <v>0.18099999999999999</v>
      </c>
      <c r="E56" s="5">
        <v>5.08</v>
      </c>
    </row>
    <row r="57" spans="1:5" x14ac:dyDescent="0.2">
      <c r="A57" s="8">
        <v>50864</v>
      </c>
      <c r="B57" s="9" t="s">
        <v>194</v>
      </c>
      <c r="C57" s="21">
        <v>10.46</v>
      </c>
      <c r="D57" s="5">
        <v>4.3999999999999997E-2</v>
      </c>
      <c r="E57" s="5">
        <v>6.28</v>
      </c>
    </row>
    <row r="58" spans="1:5" x14ac:dyDescent="0.2">
      <c r="A58" s="8">
        <v>50870</v>
      </c>
      <c r="B58" s="9" t="s">
        <v>195</v>
      </c>
      <c r="C58" s="21">
        <v>3.65</v>
      </c>
      <c r="D58" s="5">
        <v>6.3E-2</v>
      </c>
      <c r="E58" s="5">
        <v>2.19</v>
      </c>
    </row>
    <row r="59" spans="1:5" x14ac:dyDescent="0.2">
      <c r="A59" s="8">
        <v>50871</v>
      </c>
      <c r="B59" s="9" t="s">
        <v>196</v>
      </c>
      <c r="C59" s="21">
        <v>7.94</v>
      </c>
      <c r="D59" s="5">
        <v>6.3E-2</v>
      </c>
      <c r="E59" s="5">
        <v>4.7699999999999996</v>
      </c>
    </row>
    <row r="60" spans="1:5" x14ac:dyDescent="0.2">
      <c r="A60" s="8">
        <v>50872</v>
      </c>
      <c r="B60" s="9" t="s">
        <v>197</v>
      </c>
      <c r="C60" s="21">
        <v>7.15</v>
      </c>
      <c r="D60" s="5">
        <v>8.7999999999999995E-2</v>
      </c>
      <c r="E60" s="5">
        <v>4.29</v>
      </c>
    </row>
    <row r="61" spans="1:5" x14ac:dyDescent="0.2">
      <c r="A61" s="8">
        <v>50873</v>
      </c>
      <c r="B61" s="9" t="s">
        <v>198</v>
      </c>
      <c r="C61" s="21">
        <v>13.59</v>
      </c>
      <c r="D61" s="5">
        <v>0.156</v>
      </c>
      <c r="E61" s="5">
        <v>8.15</v>
      </c>
    </row>
    <row r="62" spans="1:5" x14ac:dyDescent="0.2">
      <c r="A62" s="8">
        <v>50877</v>
      </c>
      <c r="B62" s="9" t="s">
        <v>199</v>
      </c>
      <c r="C62" s="21">
        <v>13.02</v>
      </c>
      <c r="D62" s="5">
        <v>0.77500000000000002</v>
      </c>
      <c r="E62" s="5">
        <v>7.81</v>
      </c>
    </row>
    <row r="63" spans="1:5" x14ac:dyDescent="0.2">
      <c r="A63" s="8">
        <v>50878</v>
      </c>
      <c r="B63" s="9" t="s">
        <v>200</v>
      </c>
      <c r="C63" s="21">
        <v>19.829999999999998</v>
      </c>
      <c r="D63" s="5">
        <v>0.76900000000000002</v>
      </c>
      <c r="E63" s="5">
        <v>11.89</v>
      </c>
    </row>
    <row r="64" spans="1:5" x14ac:dyDescent="0.2">
      <c r="A64" s="8">
        <v>50879</v>
      </c>
      <c r="B64" s="9" t="s">
        <v>201</v>
      </c>
      <c r="C64" s="21">
        <v>17.55</v>
      </c>
      <c r="D64" s="5">
        <v>0.86899999999999999</v>
      </c>
      <c r="E64" s="5">
        <v>10.53</v>
      </c>
    </row>
    <row r="65" spans="1:5" x14ac:dyDescent="0.2">
      <c r="A65" s="8">
        <v>50880</v>
      </c>
      <c r="B65" s="9" t="s">
        <v>202</v>
      </c>
      <c r="C65" s="21">
        <v>23.93</v>
      </c>
      <c r="D65" s="5">
        <v>0.60599999999999998</v>
      </c>
      <c r="E65" s="5">
        <v>14.35</v>
      </c>
    </row>
    <row r="66" spans="1:5" x14ac:dyDescent="0.2">
      <c r="A66" s="8">
        <v>50883</v>
      </c>
      <c r="B66" s="9" t="s">
        <v>203</v>
      </c>
      <c r="C66" s="21">
        <v>74</v>
      </c>
      <c r="D66" s="5">
        <v>2.5249999999999999</v>
      </c>
      <c r="E66" s="5">
        <v>44.4</v>
      </c>
    </row>
    <row r="67" spans="1:5" x14ac:dyDescent="0.2">
      <c r="A67" s="8">
        <v>50885</v>
      </c>
      <c r="B67" s="9" t="s">
        <v>204</v>
      </c>
      <c r="C67" s="21">
        <v>127.92</v>
      </c>
      <c r="D67" s="5">
        <v>3.3</v>
      </c>
      <c r="E67" s="5">
        <v>76.75</v>
      </c>
    </row>
    <row r="68" spans="1:5" x14ac:dyDescent="0.2">
      <c r="A68" s="8">
        <v>50910</v>
      </c>
      <c r="B68" s="9" t="s">
        <v>205</v>
      </c>
      <c r="C68" s="21">
        <v>6.76</v>
      </c>
      <c r="D68" s="5">
        <v>0.17</v>
      </c>
      <c r="E68" s="5">
        <v>4.05</v>
      </c>
    </row>
    <row r="69" spans="1:5" x14ac:dyDescent="0.2">
      <c r="A69" s="8">
        <v>50911</v>
      </c>
      <c r="B69" s="9" t="s">
        <v>206</v>
      </c>
      <c r="C69" s="21">
        <v>10.78</v>
      </c>
      <c r="D69" s="5">
        <v>0.22</v>
      </c>
      <c r="E69" s="5">
        <v>6.47</v>
      </c>
    </row>
    <row r="70" spans="1:5" x14ac:dyDescent="0.2">
      <c r="A70" s="8">
        <v>50912</v>
      </c>
      <c r="B70" s="9" t="s">
        <v>207</v>
      </c>
      <c r="C70" s="21">
        <v>14.52</v>
      </c>
      <c r="D70" s="5">
        <v>0.43</v>
      </c>
      <c r="E70" s="5">
        <v>8.7100000000000009</v>
      </c>
    </row>
    <row r="71" spans="1:5" x14ac:dyDescent="0.2">
      <c r="A71" s="8">
        <v>50913</v>
      </c>
      <c r="B71" s="9" t="s">
        <v>208</v>
      </c>
      <c r="C71" s="21">
        <v>19.11</v>
      </c>
      <c r="D71" s="5">
        <v>0.53100000000000003</v>
      </c>
      <c r="E71" s="5">
        <v>11.47</v>
      </c>
    </row>
    <row r="72" spans="1:5" x14ac:dyDescent="0.2">
      <c r="A72" s="8">
        <v>50914</v>
      </c>
      <c r="B72" s="9" t="s">
        <v>209</v>
      </c>
      <c r="C72" s="21">
        <v>33.89</v>
      </c>
      <c r="D72" s="5">
        <v>0.88800000000000001</v>
      </c>
      <c r="E72" s="5">
        <v>20.34</v>
      </c>
    </row>
    <row r="73" spans="1:5" x14ac:dyDescent="0.2">
      <c r="A73" s="8">
        <v>90120</v>
      </c>
      <c r="B73" s="9" t="s">
        <v>210</v>
      </c>
      <c r="C73" s="21">
        <v>12</v>
      </c>
      <c r="D73" s="5">
        <v>0.47</v>
      </c>
      <c r="E73" s="5">
        <v>7.2</v>
      </c>
    </row>
    <row r="74" spans="1:5" x14ac:dyDescent="0.2">
      <c r="A74" s="8">
        <v>90220</v>
      </c>
      <c r="B74" s="9" t="s">
        <v>211</v>
      </c>
      <c r="C74" s="21">
        <v>12</v>
      </c>
      <c r="D74" s="5">
        <v>0.48</v>
      </c>
      <c r="E74" s="5">
        <v>7.2</v>
      </c>
    </row>
    <row r="75" spans="1:5" x14ac:dyDescent="0.2">
      <c r="A75" s="10" t="s">
        <v>212</v>
      </c>
      <c r="B75" s="9" t="s">
        <v>213</v>
      </c>
      <c r="C75" s="21">
        <v>46.26</v>
      </c>
      <c r="D75" s="5">
        <v>0.2</v>
      </c>
      <c r="E75" s="5">
        <v>27.75</v>
      </c>
    </row>
    <row r="76" spans="1:5" x14ac:dyDescent="0.2">
      <c r="A76" s="10" t="s">
        <v>214</v>
      </c>
      <c r="B76" s="9" t="s">
        <v>215</v>
      </c>
      <c r="C76" s="21">
        <v>66.08</v>
      </c>
      <c r="D76" s="5">
        <v>0.2</v>
      </c>
      <c r="E76" s="5">
        <v>39.659999999999997</v>
      </c>
    </row>
    <row r="77" spans="1:5" x14ac:dyDescent="0.2">
      <c r="A77" s="10" t="s">
        <v>216</v>
      </c>
      <c r="B77" s="9" t="s">
        <v>217</v>
      </c>
      <c r="C77" s="21">
        <v>85.91</v>
      </c>
      <c r="D77" s="5">
        <v>0.25</v>
      </c>
      <c r="E77" s="5">
        <v>51.55</v>
      </c>
    </row>
    <row r="78" spans="1:5" x14ac:dyDescent="0.2">
      <c r="A78" s="10" t="s">
        <v>218</v>
      </c>
      <c r="B78" s="9" t="s">
        <v>219</v>
      </c>
      <c r="C78" s="21">
        <v>120.16</v>
      </c>
      <c r="D78" s="5">
        <v>0.33</v>
      </c>
      <c r="E78" s="5">
        <v>79.3</v>
      </c>
    </row>
    <row r="79" spans="1:5" x14ac:dyDescent="0.2">
      <c r="A79" s="10" t="s">
        <v>220</v>
      </c>
      <c r="B79" s="9" t="s">
        <v>221</v>
      </c>
      <c r="C79" s="21">
        <v>396.56</v>
      </c>
      <c r="D79" s="5">
        <v>0.4</v>
      </c>
      <c r="E79" s="5">
        <v>237.93</v>
      </c>
    </row>
    <row r="80" spans="1:5" x14ac:dyDescent="0.2">
      <c r="A80" s="10" t="s">
        <v>222</v>
      </c>
      <c r="B80" s="9" t="s">
        <v>223</v>
      </c>
      <c r="C80" s="21">
        <v>26.42</v>
      </c>
      <c r="D80" s="5">
        <v>1.03</v>
      </c>
      <c r="E80" s="5">
        <v>15.85</v>
      </c>
    </row>
    <row r="81" spans="1:5" x14ac:dyDescent="0.2">
      <c r="A81" s="10" t="s">
        <v>224</v>
      </c>
      <c r="B81" s="9" t="s">
        <v>225</v>
      </c>
      <c r="C81" s="21">
        <v>66.08</v>
      </c>
      <c r="D81" s="5">
        <v>1.21</v>
      </c>
      <c r="E81" s="5">
        <v>39.659999999999997</v>
      </c>
    </row>
    <row r="82" spans="1:5" x14ac:dyDescent="0.2">
      <c r="A82" s="10" t="s">
        <v>62</v>
      </c>
      <c r="B82" s="9" t="s">
        <v>226</v>
      </c>
      <c r="C82" s="21">
        <v>1.8</v>
      </c>
      <c r="D82" s="5">
        <v>0</v>
      </c>
      <c r="E82" s="5">
        <v>1.08</v>
      </c>
    </row>
    <row r="83" spans="1:5" x14ac:dyDescent="0.2">
      <c r="A83" s="10" t="s">
        <v>227</v>
      </c>
      <c r="B83" s="9" t="s">
        <v>228</v>
      </c>
      <c r="C83" s="21">
        <v>1.8</v>
      </c>
      <c r="D83" s="5">
        <v>0</v>
      </c>
      <c r="E83" s="5">
        <v>1.08</v>
      </c>
    </row>
    <row r="84" spans="1:5" x14ac:dyDescent="0.2">
      <c r="A84" s="10" t="s">
        <v>229</v>
      </c>
      <c r="B84" s="9" t="s">
        <v>230</v>
      </c>
      <c r="C84" s="21">
        <v>1.8</v>
      </c>
      <c r="D84" s="5">
        <v>0</v>
      </c>
      <c r="E84" s="5">
        <v>1.08</v>
      </c>
    </row>
    <row r="85" spans="1:5" x14ac:dyDescent="0.2">
      <c r="A85" s="10" t="s">
        <v>231</v>
      </c>
      <c r="B85" s="9" t="s">
        <v>232</v>
      </c>
      <c r="C85" s="21">
        <v>1.8</v>
      </c>
      <c r="D85" s="5">
        <v>0</v>
      </c>
      <c r="E85" s="5">
        <v>1.08</v>
      </c>
    </row>
    <row r="86" spans="1:5" x14ac:dyDescent="0.2">
      <c r="A86" s="10" t="s">
        <v>233</v>
      </c>
      <c r="B86" s="9" t="s">
        <v>234</v>
      </c>
      <c r="C86" s="21">
        <v>1.8</v>
      </c>
      <c r="D86" s="5">
        <v>0</v>
      </c>
      <c r="E86" s="5">
        <v>1.08</v>
      </c>
    </row>
    <row r="87" spans="1:5" x14ac:dyDescent="0.2">
      <c r="A87" s="10" t="s">
        <v>235</v>
      </c>
      <c r="B87" s="9" t="s">
        <v>236</v>
      </c>
      <c r="C87" s="21">
        <v>27.55</v>
      </c>
      <c r="D87" s="5">
        <v>1.6</v>
      </c>
      <c r="E87" s="5">
        <v>16.53</v>
      </c>
    </row>
    <row r="88" spans="1:5" x14ac:dyDescent="0.2">
      <c r="A88" s="10" t="s">
        <v>63</v>
      </c>
      <c r="B88" s="9" t="s">
        <v>237</v>
      </c>
      <c r="C88" s="21">
        <v>60.07</v>
      </c>
      <c r="D88" s="5">
        <v>1.61</v>
      </c>
      <c r="E88" s="5">
        <v>36.049999999999997</v>
      </c>
    </row>
    <row r="89" spans="1:5" x14ac:dyDescent="0.2">
      <c r="A89" s="10" t="s">
        <v>64</v>
      </c>
      <c r="B89" s="9" t="s">
        <v>238</v>
      </c>
      <c r="C89" s="21">
        <v>120.16</v>
      </c>
      <c r="D89" s="5">
        <v>1.5</v>
      </c>
      <c r="E89" s="5">
        <v>72.09</v>
      </c>
    </row>
    <row r="90" spans="1:5" x14ac:dyDescent="0.2">
      <c r="A90" s="10" t="s">
        <v>128</v>
      </c>
      <c r="B90" s="9" t="s">
        <v>239</v>
      </c>
      <c r="C90" s="21">
        <v>27.55</v>
      </c>
      <c r="D90" s="5">
        <v>1</v>
      </c>
      <c r="E90" s="5">
        <v>16.53</v>
      </c>
    </row>
    <row r="91" spans="1:5" x14ac:dyDescent="0.2">
      <c r="A91" s="10" t="s">
        <v>65</v>
      </c>
      <c r="B91" s="9" t="s">
        <v>240</v>
      </c>
      <c r="C91" s="21">
        <v>24.24</v>
      </c>
      <c r="D91" s="5">
        <v>1.1299999999999999</v>
      </c>
      <c r="E91" s="5">
        <v>14.54</v>
      </c>
    </row>
    <row r="92" spans="1:5" x14ac:dyDescent="0.2">
      <c r="A92" s="10" t="s">
        <v>132</v>
      </c>
      <c r="B92" s="9" t="s">
        <v>241</v>
      </c>
      <c r="C92" s="21">
        <v>28.65</v>
      </c>
      <c r="D92" s="5">
        <v>0.8</v>
      </c>
      <c r="E92" s="5">
        <v>17.190000000000001</v>
      </c>
    </row>
    <row r="93" spans="1:5" x14ac:dyDescent="0.2">
      <c r="A93" s="10" t="s">
        <v>133</v>
      </c>
      <c r="B93" s="9" t="s">
        <v>242</v>
      </c>
      <c r="C93" s="21">
        <v>28.65</v>
      </c>
      <c r="D93" s="5">
        <v>0.6</v>
      </c>
      <c r="E93" s="5">
        <v>17.190000000000001</v>
      </c>
    </row>
    <row r="94" spans="1:5" x14ac:dyDescent="0.2">
      <c r="A94" s="10" t="s">
        <v>77</v>
      </c>
      <c r="B94" s="9" t="s">
        <v>243</v>
      </c>
      <c r="C94" s="21">
        <v>110.51</v>
      </c>
      <c r="D94" s="5">
        <v>3.14</v>
      </c>
      <c r="E94" s="5">
        <v>66.3</v>
      </c>
    </row>
    <row r="95" spans="1:5" x14ac:dyDescent="0.2">
      <c r="A95" s="10" t="s">
        <v>78</v>
      </c>
      <c r="B95" s="9" t="s">
        <v>244</v>
      </c>
      <c r="C95" s="21">
        <v>149.19999999999999</v>
      </c>
      <c r="D95" s="5">
        <v>4.0999999999999996</v>
      </c>
      <c r="E95" s="5">
        <v>89.51</v>
      </c>
    </row>
    <row r="96" spans="1:5" x14ac:dyDescent="0.2">
      <c r="A96" s="10" t="s">
        <v>79</v>
      </c>
      <c r="B96" s="9" t="s">
        <v>245</v>
      </c>
      <c r="C96" s="21">
        <v>151.97999999999999</v>
      </c>
      <c r="D96" s="5">
        <v>5.09</v>
      </c>
      <c r="E96" s="5">
        <v>91.18</v>
      </c>
    </row>
    <row r="97" spans="1:5" x14ac:dyDescent="0.2">
      <c r="A97" s="10" t="s">
        <v>67</v>
      </c>
      <c r="B97" s="9" t="s">
        <v>246</v>
      </c>
      <c r="C97" s="21">
        <v>71.08</v>
      </c>
      <c r="D97" s="5">
        <v>1.8</v>
      </c>
      <c r="E97" s="5">
        <v>42.65</v>
      </c>
    </row>
    <row r="98" spans="1:5" x14ac:dyDescent="0.2">
      <c r="A98" s="10" t="s">
        <v>68</v>
      </c>
      <c r="B98" s="9" t="s">
        <v>247</v>
      </c>
      <c r="C98" s="21">
        <v>75.69</v>
      </c>
      <c r="D98" s="5">
        <v>2.2400000000000002</v>
      </c>
      <c r="E98" s="5">
        <v>45.4</v>
      </c>
    </row>
    <row r="99" spans="1:5" x14ac:dyDescent="0.2">
      <c r="A99" s="10" t="s">
        <v>69</v>
      </c>
      <c r="B99" s="9" t="s">
        <v>248</v>
      </c>
      <c r="C99" s="21">
        <v>90.98</v>
      </c>
      <c r="D99" s="5">
        <v>1.1200000000000001</v>
      </c>
      <c r="E99" s="5">
        <v>54.59</v>
      </c>
    </row>
    <row r="100" spans="1:5" x14ac:dyDescent="0.2">
      <c r="A100" s="10" t="s">
        <v>70</v>
      </c>
      <c r="B100" s="9" t="s">
        <v>249</v>
      </c>
      <c r="C100" s="21">
        <v>106.29</v>
      </c>
      <c r="D100" s="5">
        <v>2.16</v>
      </c>
      <c r="E100" s="5">
        <v>63.76</v>
      </c>
    </row>
    <row r="101" spans="1:5" x14ac:dyDescent="0.2">
      <c r="A101" s="10" t="s">
        <v>250</v>
      </c>
      <c r="B101" s="9" t="s">
        <v>251</v>
      </c>
      <c r="C101" s="21">
        <v>63.01</v>
      </c>
      <c r="D101" s="5">
        <v>1.6</v>
      </c>
      <c r="E101" s="5">
        <v>37.799999999999997</v>
      </c>
    </row>
    <row r="102" spans="1:5" x14ac:dyDescent="0.2">
      <c r="A102" s="10" t="s">
        <v>71</v>
      </c>
      <c r="B102" s="9" t="s">
        <v>252</v>
      </c>
      <c r="C102" s="21">
        <v>94.58</v>
      </c>
      <c r="D102" s="5">
        <v>3.1</v>
      </c>
      <c r="E102" s="5">
        <v>56.75</v>
      </c>
    </row>
    <row r="103" spans="1:5" x14ac:dyDescent="0.2">
      <c r="A103" s="10" t="s">
        <v>72</v>
      </c>
      <c r="B103" s="9" t="s">
        <v>253</v>
      </c>
      <c r="C103" s="21">
        <v>106.29</v>
      </c>
      <c r="D103" s="5">
        <v>4.09</v>
      </c>
      <c r="E103" s="5">
        <v>63.76</v>
      </c>
    </row>
    <row r="104" spans="1:5" x14ac:dyDescent="0.2">
      <c r="A104" s="10" t="s">
        <v>73</v>
      </c>
      <c r="B104" s="9" t="s">
        <v>254</v>
      </c>
      <c r="C104" s="21">
        <v>127.02</v>
      </c>
      <c r="D104" s="5">
        <v>5.14</v>
      </c>
      <c r="E104" s="5">
        <v>76.2</v>
      </c>
    </row>
    <row r="105" spans="1:5" x14ac:dyDescent="0.2">
      <c r="A105" s="10" t="s">
        <v>74</v>
      </c>
      <c r="B105" s="9" t="s">
        <v>255</v>
      </c>
      <c r="C105" s="21">
        <v>103.48</v>
      </c>
      <c r="D105" s="5">
        <v>3</v>
      </c>
      <c r="E105" s="5">
        <v>62.08</v>
      </c>
    </row>
    <row r="106" spans="1:5" x14ac:dyDescent="0.2">
      <c r="A106" s="10" t="s">
        <v>75</v>
      </c>
      <c r="B106" s="9" t="s">
        <v>256</v>
      </c>
      <c r="C106" s="21">
        <v>144.38</v>
      </c>
      <c r="D106" s="5">
        <v>4.0999999999999996</v>
      </c>
      <c r="E106" s="5">
        <v>86.62</v>
      </c>
    </row>
    <row r="107" spans="1:5" x14ac:dyDescent="0.2">
      <c r="A107" s="10" t="s">
        <v>76</v>
      </c>
      <c r="B107" s="9" t="s">
        <v>257</v>
      </c>
      <c r="C107" s="21">
        <v>147.75</v>
      </c>
      <c r="D107" s="5">
        <v>5.0999999999999996</v>
      </c>
      <c r="E107" s="5">
        <v>88.64</v>
      </c>
    </row>
    <row r="108" spans="1:5" x14ac:dyDescent="0.2">
      <c r="A108" s="10" t="s">
        <v>258</v>
      </c>
      <c r="B108" s="9" t="s">
        <v>259</v>
      </c>
      <c r="C108" s="21">
        <v>12</v>
      </c>
      <c r="D108" s="5">
        <v>0.05</v>
      </c>
      <c r="E108" s="5">
        <v>7.2</v>
      </c>
    </row>
    <row r="109" spans="1:5" x14ac:dyDescent="0.2">
      <c r="A109" s="10" t="s">
        <v>260</v>
      </c>
      <c r="B109" s="9" t="s">
        <v>261</v>
      </c>
      <c r="C109" s="21">
        <v>10.8</v>
      </c>
      <c r="D109" s="5">
        <v>0.15</v>
      </c>
      <c r="E109" s="5">
        <v>6.48</v>
      </c>
    </row>
    <row r="110" spans="1:5" x14ac:dyDescent="0.2">
      <c r="A110" s="10" t="s">
        <v>262</v>
      </c>
      <c r="B110" s="9" t="s">
        <v>263</v>
      </c>
      <c r="C110" s="21">
        <v>10.8</v>
      </c>
      <c r="D110" s="5">
        <v>0.05</v>
      </c>
      <c r="E110" s="5">
        <v>6.48</v>
      </c>
    </row>
    <row r="111" spans="1:5" x14ac:dyDescent="0.2">
      <c r="A111" s="10" t="s">
        <v>30</v>
      </c>
      <c r="B111" s="9" t="s">
        <v>264</v>
      </c>
      <c r="C111" s="21">
        <v>6.35</v>
      </c>
      <c r="D111" s="5">
        <v>0.04</v>
      </c>
      <c r="E111" s="5">
        <v>3.81</v>
      </c>
    </row>
    <row r="112" spans="1:5" x14ac:dyDescent="0.2">
      <c r="A112" s="10" t="s">
        <v>265</v>
      </c>
      <c r="B112" s="9" t="s">
        <v>266</v>
      </c>
      <c r="C112" s="21">
        <v>10.8</v>
      </c>
      <c r="D112" s="5">
        <v>0.02</v>
      </c>
      <c r="E112" s="5">
        <v>6.48</v>
      </c>
    </row>
    <row r="113" spans="1:5" x14ac:dyDescent="0.2">
      <c r="A113" s="10" t="s">
        <v>31</v>
      </c>
      <c r="B113" s="9" t="s">
        <v>267</v>
      </c>
      <c r="C113" s="21">
        <v>9.09</v>
      </c>
      <c r="D113" s="5">
        <v>0.09</v>
      </c>
      <c r="E113" s="5">
        <v>5.46</v>
      </c>
    </row>
    <row r="114" spans="1:5" x14ac:dyDescent="0.2">
      <c r="A114" s="10" t="s">
        <v>268</v>
      </c>
      <c r="B114" s="9" t="s">
        <v>269</v>
      </c>
      <c r="C114" s="21">
        <v>12</v>
      </c>
      <c r="D114" s="5">
        <v>0.25</v>
      </c>
      <c r="E114" s="5">
        <v>7.2</v>
      </c>
    </row>
    <row r="115" spans="1:5" x14ac:dyDescent="0.2">
      <c r="A115" s="10" t="s">
        <v>270</v>
      </c>
      <c r="B115" s="9" t="s">
        <v>271</v>
      </c>
      <c r="C115" s="21">
        <v>12</v>
      </c>
      <c r="D115" s="5">
        <v>0.25</v>
      </c>
      <c r="E115" s="5">
        <v>7.2</v>
      </c>
    </row>
    <row r="116" spans="1:5" x14ac:dyDescent="0.2">
      <c r="A116" s="10" t="s">
        <v>272</v>
      </c>
      <c r="B116" s="9" t="s">
        <v>273</v>
      </c>
      <c r="C116" s="21">
        <v>12</v>
      </c>
      <c r="D116" s="5">
        <v>0.05</v>
      </c>
      <c r="E116" s="5">
        <v>7.2</v>
      </c>
    </row>
    <row r="117" spans="1:5" x14ac:dyDescent="0.2">
      <c r="A117" s="10" t="s">
        <v>32</v>
      </c>
      <c r="B117" s="9" t="s">
        <v>274</v>
      </c>
      <c r="C117" s="21">
        <v>12</v>
      </c>
      <c r="D117" s="5">
        <v>0.15</v>
      </c>
      <c r="E117" s="5">
        <v>7.2</v>
      </c>
    </row>
    <row r="118" spans="1:5" x14ac:dyDescent="0.2">
      <c r="A118" s="10" t="s">
        <v>275</v>
      </c>
      <c r="B118" s="9" t="s">
        <v>276</v>
      </c>
      <c r="C118" s="21">
        <v>48.06</v>
      </c>
      <c r="D118" s="5">
        <v>0</v>
      </c>
      <c r="E118" s="5">
        <v>28.83</v>
      </c>
    </row>
    <row r="119" spans="1:5" x14ac:dyDescent="0.2">
      <c r="A119" s="10" t="s">
        <v>277</v>
      </c>
      <c r="B119" s="9" t="s">
        <v>278</v>
      </c>
      <c r="C119" s="21">
        <v>84.11</v>
      </c>
      <c r="D119" s="5">
        <v>0</v>
      </c>
      <c r="E119" s="5">
        <v>50.47</v>
      </c>
    </row>
    <row r="120" spans="1:5" x14ac:dyDescent="0.2">
      <c r="A120" s="10" t="s">
        <v>279</v>
      </c>
      <c r="B120" s="9" t="s">
        <v>280</v>
      </c>
      <c r="C120" s="21">
        <v>176.39</v>
      </c>
      <c r="D120" s="5">
        <v>5</v>
      </c>
      <c r="E120" s="5">
        <v>105.83</v>
      </c>
    </row>
    <row r="121" spans="1:5" x14ac:dyDescent="0.2">
      <c r="A121" s="10" t="s">
        <v>281</v>
      </c>
      <c r="B121" s="9" t="s">
        <v>282</v>
      </c>
      <c r="C121" s="21">
        <v>220.49</v>
      </c>
      <c r="D121" s="5">
        <v>5</v>
      </c>
      <c r="E121" s="5">
        <v>132.29</v>
      </c>
    </row>
    <row r="122" spans="1:5" x14ac:dyDescent="0.2">
      <c r="A122" s="10" t="s">
        <v>283</v>
      </c>
      <c r="B122" s="9" t="s">
        <v>284</v>
      </c>
      <c r="C122" s="21">
        <v>9.84</v>
      </c>
      <c r="D122" s="5">
        <v>0.27</v>
      </c>
      <c r="E122" s="5">
        <v>5.9</v>
      </c>
    </row>
    <row r="123" spans="1:5" x14ac:dyDescent="0.2">
      <c r="A123" s="10" t="s">
        <v>91</v>
      </c>
      <c r="B123" s="9" t="s">
        <v>285</v>
      </c>
      <c r="C123" s="21">
        <v>10.8</v>
      </c>
      <c r="D123" s="5">
        <v>0.43099999999999999</v>
      </c>
      <c r="E123" s="5">
        <v>6.48</v>
      </c>
    </row>
    <row r="124" spans="1:5" x14ac:dyDescent="0.2">
      <c r="A124" s="10" t="s">
        <v>98</v>
      </c>
      <c r="B124" s="9" t="s">
        <v>286</v>
      </c>
      <c r="C124" s="21">
        <v>10.8</v>
      </c>
      <c r="D124" s="5">
        <v>0.47</v>
      </c>
      <c r="E124" s="5">
        <v>6.48</v>
      </c>
    </row>
    <row r="125" spans="1:5" x14ac:dyDescent="0.2">
      <c r="A125" s="10" t="s">
        <v>92</v>
      </c>
      <c r="B125" s="9" t="s">
        <v>287</v>
      </c>
      <c r="C125" s="21">
        <v>14.01</v>
      </c>
      <c r="D125" s="5">
        <v>0.79</v>
      </c>
      <c r="E125" s="5">
        <v>8.41</v>
      </c>
    </row>
    <row r="126" spans="1:5" x14ac:dyDescent="0.2">
      <c r="A126" s="10" t="s">
        <v>99</v>
      </c>
      <c r="B126" s="9" t="s">
        <v>288</v>
      </c>
      <c r="C126" s="21">
        <v>13.21</v>
      </c>
      <c r="D126" s="5">
        <v>0.72</v>
      </c>
      <c r="E126" s="5">
        <v>7.93</v>
      </c>
    </row>
    <row r="127" spans="1:5" x14ac:dyDescent="0.2">
      <c r="A127" s="10" t="s">
        <v>93</v>
      </c>
      <c r="B127" s="9" t="s">
        <v>289</v>
      </c>
      <c r="C127" s="21">
        <v>19.93</v>
      </c>
      <c r="D127" s="5">
        <v>1.1000000000000001</v>
      </c>
      <c r="E127" s="5">
        <v>11.97</v>
      </c>
    </row>
    <row r="128" spans="1:5" x14ac:dyDescent="0.2">
      <c r="A128" s="10" t="s">
        <v>100</v>
      </c>
      <c r="B128" s="9" t="s">
        <v>290</v>
      </c>
      <c r="C128" s="21">
        <v>18.3</v>
      </c>
      <c r="D128" s="5">
        <v>1.1060000000000001</v>
      </c>
      <c r="E128" s="5">
        <v>11.53</v>
      </c>
    </row>
    <row r="129" spans="1:5" x14ac:dyDescent="0.2">
      <c r="A129" s="10" t="s">
        <v>94</v>
      </c>
      <c r="B129" s="9" t="s">
        <v>291</v>
      </c>
      <c r="C129" s="21">
        <v>42.05</v>
      </c>
      <c r="D129" s="5">
        <v>2.39</v>
      </c>
      <c r="E129" s="5">
        <v>25.23</v>
      </c>
    </row>
    <row r="130" spans="1:5" x14ac:dyDescent="0.2">
      <c r="A130" s="10" t="s">
        <v>95</v>
      </c>
      <c r="B130" s="9" t="s">
        <v>292</v>
      </c>
      <c r="C130" s="21">
        <v>61.1</v>
      </c>
      <c r="D130" s="5">
        <v>3.44</v>
      </c>
      <c r="E130" s="5">
        <v>36.65</v>
      </c>
    </row>
    <row r="131" spans="1:5" x14ac:dyDescent="0.2">
      <c r="A131" s="10" t="s">
        <v>96</v>
      </c>
      <c r="B131" s="9" t="s">
        <v>293</v>
      </c>
      <c r="C131" s="21">
        <v>218.26</v>
      </c>
      <c r="D131" s="5">
        <v>10.5</v>
      </c>
      <c r="E131" s="5">
        <v>130.97</v>
      </c>
    </row>
    <row r="132" spans="1:5" x14ac:dyDescent="0.2">
      <c r="A132" s="10" t="s">
        <v>294</v>
      </c>
      <c r="B132" s="9" t="s">
        <v>295</v>
      </c>
      <c r="C132" s="21">
        <v>9.4700000000000006</v>
      </c>
      <c r="D132" s="5">
        <v>0.3</v>
      </c>
      <c r="E132" s="5">
        <v>5.68</v>
      </c>
    </row>
    <row r="133" spans="1:5" x14ac:dyDescent="0.2">
      <c r="A133" s="10" t="s">
        <v>296</v>
      </c>
      <c r="B133" s="9" t="s">
        <v>297</v>
      </c>
      <c r="C133" s="21">
        <v>11.86</v>
      </c>
      <c r="D133" s="5">
        <v>0.34399999999999997</v>
      </c>
      <c r="E133" s="5">
        <v>7.11</v>
      </c>
    </row>
    <row r="134" spans="1:5" x14ac:dyDescent="0.2">
      <c r="A134" s="10" t="s">
        <v>53</v>
      </c>
      <c r="B134" s="9" t="s">
        <v>298</v>
      </c>
      <c r="C134" s="21">
        <v>1.0900000000000001</v>
      </c>
      <c r="D134" s="5">
        <v>0.05</v>
      </c>
      <c r="E134" s="5">
        <v>0.65</v>
      </c>
    </row>
    <row r="135" spans="1:5" x14ac:dyDescent="0.2">
      <c r="A135" s="10" t="s">
        <v>52</v>
      </c>
      <c r="B135" s="9" t="s">
        <v>299</v>
      </c>
      <c r="C135" s="21">
        <v>1.0900000000000001</v>
      </c>
      <c r="D135" s="5">
        <v>0.05</v>
      </c>
      <c r="E135" s="5">
        <v>0.65</v>
      </c>
    </row>
    <row r="136" spans="1:5" x14ac:dyDescent="0.2">
      <c r="A136" s="10" t="s">
        <v>54</v>
      </c>
      <c r="B136" s="9" t="s">
        <v>300</v>
      </c>
      <c r="C136" s="21">
        <v>5.5</v>
      </c>
      <c r="D136" s="5">
        <v>0.32</v>
      </c>
      <c r="E136" s="5">
        <v>3.3</v>
      </c>
    </row>
    <row r="137" spans="1:5" x14ac:dyDescent="0.2">
      <c r="A137" s="10" t="s">
        <v>44</v>
      </c>
      <c r="B137" s="9" t="s">
        <v>301</v>
      </c>
      <c r="C137" s="21">
        <v>7.71</v>
      </c>
      <c r="D137" s="5">
        <v>0.25</v>
      </c>
      <c r="E137" s="5">
        <v>4.62</v>
      </c>
    </row>
    <row r="138" spans="1:5" x14ac:dyDescent="0.2">
      <c r="A138" s="10" t="s">
        <v>45</v>
      </c>
      <c r="B138" s="9" t="s">
        <v>302</v>
      </c>
      <c r="C138" s="21">
        <v>7.71</v>
      </c>
      <c r="D138" s="5">
        <v>0.22</v>
      </c>
      <c r="E138" s="5">
        <v>4.62</v>
      </c>
    </row>
    <row r="139" spans="1:5" x14ac:dyDescent="0.2">
      <c r="A139" s="10" t="s">
        <v>46</v>
      </c>
      <c r="B139" s="9" t="s">
        <v>303</v>
      </c>
      <c r="C139" s="21">
        <v>8.81</v>
      </c>
      <c r="D139" s="5">
        <v>0.28999999999999998</v>
      </c>
      <c r="E139" s="5">
        <v>5.28</v>
      </c>
    </row>
    <row r="140" spans="1:5" x14ac:dyDescent="0.2">
      <c r="A140" s="10" t="s">
        <v>41</v>
      </c>
      <c r="B140" s="9" t="s">
        <v>304</v>
      </c>
      <c r="C140" s="21">
        <v>9.8699999999999992</v>
      </c>
      <c r="D140" s="5">
        <v>0.32</v>
      </c>
      <c r="E140" s="5">
        <v>5.92</v>
      </c>
    </row>
    <row r="141" spans="1:5" x14ac:dyDescent="0.2">
      <c r="A141" s="10" t="s">
        <v>42</v>
      </c>
      <c r="B141" s="9" t="s">
        <v>305</v>
      </c>
      <c r="C141" s="21">
        <v>9.91</v>
      </c>
      <c r="D141" s="5">
        <v>0.25</v>
      </c>
      <c r="E141" s="5">
        <v>5.94</v>
      </c>
    </row>
    <row r="142" spans="1:5" x14ac:dyDescent="0.2">
      <c r="A142" s="10" t="s">
        <v>43</v>
      </c>
      <c r="B142" s="9" t="s">
        <v>306</v>
      </c>
      <c r="C142" s="21">
        <v>11.01</v>
      </c>
      <c r="D142" s="5">
        <v>0.32</v>
      </c>
      <c r="E142" s="5">
        <v>6.6</v>
      </c>
    </row>
    <row r="143" spans="1:5" x14ac:dyDescent="0.2">
      <c r="A143" s="10" t="s">
        <v>56</v>
      </c>
      <c r="B143" s="9" t="s">
        <v>307</v>
      </c>
      <c r="C143" s="21">
        <v>3.26</v>
      </c>
      <c r="D143" s="5">
        <v>0.06</v>
      </c>
      <c r="E143" s="5">
        <v>1.96</v>
      </c>
    </row>
    <row r="144" spans="1:5" x14ac:dyDescent="0.2">
      <c r="A144" s="10" t="s">
        <v>55</v>
      </c>
      <c r="B144" s="9" t="s">
        <v>308</v>
      </c>
      <c r="C144" s="21">
        <v>3.3</v>
      </c>
      <c r="D144" s="5">
        <v>0.06</v>
      </c>
      <c r="E144" s="5">
        <v>1.98</v>
      </c>
    </row>
    <row r="145" spans="1:5" x14ac:dyDescent="0.2">
      <c r="A145" s="10" t="s">
        <v>58</v>
      </c>
      <c r="B145" s="9" t="s">
        <v>309</v>
      </c>
      <c r="C145" s="21">
        <v>4.3600000000000003</v>
      </c>
      <c r="D145" s="5">
        <v>0.12</v>
      </c>
      <c r="E145" s="5">
        <v>2.62</v>
      </c>
    </row>
    <row r="146" spans="1:5" x14ac:dyDescent="0.2">
      <c r="A146" s="10" t="s">
        <v>57</v>
      </c>
      <c r="B146" s="9" t="s">
        <v>310</v>
      </c>
      <c r="C146" s="21">
        <v>4.4000000000000004</v>
      </c>
      <c r="D146" s="5">
        <v>0.12</v>
      </c>
      <c r="E146" s="5">
        <v>2.64</v>
      </c>
    </row>
    <row r="147" spans="1:5" x14ac:dyDescent="0.2">
      <c r="A147" s="10" t="s">
        <v>60</v>
      </c>
      <c r="B147" s="9" t="s">
        <v>311</v>
      </c>
      <c r="C147" s="21">
        <v>4.95</v>
      </c>
      <c r="D147" s="5">
        <v>0.19</v>
      </c>
      <c r="E147" s="5">
        <v>2.97</v>
      </c>
    </row>
    <row r="148" spans="1:5" x14ac:dyDescent="0.2">
      <c r="A148" s="10" t="s">
        <v>59</v>
      </c>
      <c r="B148" s="9" t="s">
        <v>312</v>
      </c>
      <c r="C148" s="21">
        <v>4.9000000000000004</v>
      </c>
      <c r="D148" s="5">
        <v>0.19</v>
      </c>
      <c r="E148" s="5">
        <v>2.94</v>
      </c>
    </row>
    <row r="149" spans="1:5" x14ac:dyDescent="0.2">
      <c r="A149" s="10" t="s">
        <v>27</v>
      </c>
      <c r="B149" s="9" t="s">
        <v>313</v>
      </c>
      <c r="C149" s="21">
        <v>24.24</v>
      </c>
      <c r="D149" s="5">
        <v>0.75</v>
      </c>
      <c r="E149" s="5">
        <v>14.54</v>
      </c>
    </row>
    <row r="150" spans="1:5" x14ac:dyDescent="0.2">
      <c r="A150" s="10" t="s">
        <v>28</v>
      </c>
      <c r="B150" s="9" t="s">
        <v>314</v>
      </c>
      <c r="C150" s="21">
        <v>33.06</v>
      </c>
      <c r="D150" s="5">
        <v>1.43</v>
      </c>
      <c r="E150" s="5">
        <v>19.829999999999998</v>
      </c>
    </row>
    <row r="151" spans="1:5" x14ac:dyDescent="0.2">
      <c r="A151" s="10" t="s">
        <v>29</v>
      </c>
      <c r="B151" s="9" t="s">
        <v>315</v>
      </c>
      <c r="C151" s="21">
        <v>38.58</v>
      </c>
      <c r="D151" s="5">
        <v>2</v>
      </c>
      <c r="E151" s="5">
        <v>23.14</v>
      </c>
    </row>
    <row r="152" spans="1:5" x14ac:dyDescent="0.2">
      <c r="A152" s="10" t="s">
        <v>19</v>
      </c>
      <c r="B152" s="9" t="s">
        <v>316</v>
      </c>
      <c r="C152" s="21">
        <v>38.58</v>
      </c>
      <c r="D152" s="5">
        <v>0.74</v>
      </c>
      <c r="E152" s="5">
        <v>23.14</v>
      </c>
    </row>
    <row r="153" spans="1:5" x14ac:dyDescent="0.2">
      <c r="A153" s="10" t="s">
        <v>20</v>
      </c>
      <c r="B153" s="9" t="s">
        <v>317</v>
      </c>
      <c r="C153" s="21">
        <v>44.09</v>
      </c>
      <c r="D153" s="5">
        <v>1.4</v>
      </c>
      <c r="E153" s="5">
        <v>26.45</v>
      </c>
    </row>
    <row r="154" spans="1:5" x14ac:dyDescent="0.2">
      <c r="A154" s="10" t="s">
        <v>21</v>
      </c>
      <c r="B154" s="9" t="s">
        <v>318</v>
      </c>
      <c r="C154" s="21">
        <v>55.11</v>
      </c>
      <c r="D154" s="5">
        <v>1.54</v>
      </c>
      <c r="E154" s="5">
        <v>33.06</v>
      </c>
    </row>
    <row r="155" spans="1:5" x14ac:dyDescent="0.2">
      <c r="A155" s="10" t="s">
        <v>48</v>
      </c>
      <c r="B155" s="9" t="s">
        <v>319</v>
      </c>
      <c r="C155" s="21">
        <v>19.239999999999998</v>
      </c>
      <c r="D155" s="5">
        <v>0.32</v>
      </c>
      <c r="E155" s="5">
        <v>11.54</v>
      </c>
    </row>
    <row r="156" spans="1:5" x14ac:dyDescent="0.2">
      <c r="A156" s="10" t="s">
        <v>47</v>
      </c>
      <c r="B156" s="9" t="s">
        <v>320</v>
      </c>
      <c r="C156" s="21">
        <v>19.28</v>
      </c>
      <c r="D156" s="5">
        <v>0.32</v>
      </c>
      <c r="E156" s="5">
        <v>11.57</v>
      </c>
    </row>
    <row r="157" spans="1:5" x14ac:dyDescent="0.2">
      <c r="A157" s="10" t="s">
        <v>50</v>
      </c>
      <c r="B157" s="9" t="s">
        <v>321</v>
      </c>
      <c r="C157" s="21">
        <v>19.79</v>
      </c>
      <c r="D157" s="5">
        <v>0.38</v>
      </c>
      <c r="E157" s="5">
        <v>11.87</v>
      </c>
    </row>
    <row r="158" spans="1:5" x14ac:dyDescent="0.2">
      <c r="A158" s="10" t="s">
        <v>49</v>
      </c>
      <c r="B158" s="9" t="s">
        <v>322</v>
      </c>
      <c r="C158" s="21">
        <v>19.829999999999998</v>
      </c>
      <c r="D158" s="5">
        <v>0.38</v>
      </c>
      <c r="E158" s="5">
        <v>11.89</v>
      </c>
    </row>
    <row r="159" spans="1:5" x14ac:dyDescent="0.2">
      <c r="A159" s="10" t="s">
        <v>12</v>
      </c>
      <c r="B159" s="9" t="s">
        <v>323</v>
      </c>
      <c r="C159" s="21">
        <v>42.5</v>
      </c>
      <c r="D159" s="5">
        <v>0.7</v>
      </c>
      <c r="E159" s="5">
        <v>25.49</v>
      </c>
    </row>
    <row r="160" spans="1:5" x14ac:dyDescent="0.2">
      <c r="A160" s="10" t="s">
        <v>13</v>
      </c>
      <c r="B160" s="9" t="s">
        <v>324</v>
      </c>
      <c r="C160" s="21">
        <v>53.16</v>
      </c>
      <c r="D160" s="5">
        <v>1.1200000000000001</v>
      </c>
      <c r="E160" s="5">
        <v>31.9</v>
      </c>
    </row>
    <row r="161" spans="1:5" x14ac:dyDescent="0.2">
      <c r="A161" s="10" t="s">
        <v>14</v>
      </c>
      <c r="B161" s="9" t="s">
        <v>325</v>
      </c>
      <c r="C161" s="21">
        <v>68.819999999999993</v>
      </c>
      <c r="D161" s="5">
        <v>2.27</v>
      </c>
      <c r="E161" s="5">
        <v>41.28</v>
      </c>
    </row>
    <row r="162" spans="1:5" x14ac:dyDescent="0.2">
      <c r="A162" s="10" t="s">
        <v>15</v>
      </c>
      <c r="B162" s="9" t="s">
        <v>326</v>
      </c>
      <c r="C162" s="21">
        <v>52.91</v>
      </c>
      <c r="D162" s="5">
        <v>1.48</v>
      </c>
      <c r="E162" s="5">
        <v>31.74</v>
      </c>
    </row>
    <row r="163" spans="1:5" x14ac:dyDescent="0.2">
      <c r="A163" s="10" t="s">
        <v>16</v>
      </c>
      <c r="B163" s="9" t="s">
        <v>327</v>
      </c>
      <c r="C163" s="21">
        <v>77.16</v>
      </c>
      <c r="D163" s="5">
        <v>3.08</v>
      </c>
      <c r="E163" s="5">
        <v>46.29</v>
      </c>
    </row>
    <row r="164" spans="1:5" x14ac:dyDescent="0.2">
      <c r="A164" s="10" t="s">
        <v>17</v>
      </c>
      <c r="B164" s="9" t="s">
        <v>328</v>
      </c>
      <c r="C164" s="21">
        <v>99.21</v>
      </c>
      <c r="D164" s="5">
        <v>3.15</v>
      </c>
      <c r="E164" s="5">
        <v>59.52</v>
      </c>
    </row>
    <row r="165" spans="1:5" x14ac:dyDescent="0.2">
      <c r="A165" s="10" t="s">
        <v>18</v>
      </c>
      <c r="B165" s="9" t="s">
        <v>329</v>
      </c>
      <c r="C165" s="21">
        <v>110.2</v>
      </c>
      <c r="D165" s="5">
        <v>4.6399999999999997</v>
      </c>
      <c r="E165" s="5">
        <v>66.12</v>
      </c>
    </row>
    <row r="166" spans="1:5" x14ac:dyDescent="0.2">
      <c r="A166" s="10" t="s">
        <v>330</v>
      </c>
      <c r="B166" s="9" t="s">
        <v>331</v>
      </c>
      <c r="C166" s="21">
        <v>396.89</v>
      </c>
      <c r="D166" s="5">
        <v>6.6</v>
      </c>
      <c r="E166" s="5">
        <v>238.13</v>
      </c>
    </row>
    <row r="167" spans="1:5" x14ac:dyDescent="0.2">
      <c r="A167" s="10" t="s">
        <v>332</v>
      </c>
      <c r="B167" s="9" t="s">
        <v>333</v>
      </c>
      <c r="C167" s="21">
        <v>507.14</v>
      </c>
      <c r="D167" s="5">
        <v>17.2</v>
      </c>
      <c r="E167" s="5">
        <v>304.27999999999997</v>
      </c>
    </row>
    <row r="168" spans="1:5" x14ac:dyDescent="0.2">
      <c r="A168" s="10" t="s">
        <v>25</v>
      </c>
      <c r="B168" s="9" t="s">
        <v>334</v>
      </c>
      <c r="C168" s="21">
        <v>125.11</v>
      </c>
      <c r="D168" s="5">
        <v>5</v>
      </c>
      <c r="E168" s="5">
        <v>75.06</v>
      </c>
    </row>
    <row r="169" spans="1:5" x14ac:dyDescent="0.2">
      <c r="A169" s="10" t="s">
        <v>26</v>
      </c>
      <c r="B169" s="9" t="s">
        <v>335</v>
      </c>
      <c r="C169" s="21">
        <v>125.11</v>
      </c>
      <c r="D169" s="5">
        <v>5</v>
      </c>
      <c r="E169" s="5">
        <v>75.06</v>
      </c>
    </row>
    <row r="170" spans="1:5" x14ac:dyDescent="0.2">
      <c r="A170" s="10" t="s">
        <v>336</v>
      </c>
      <c r="B170" s="9" t="s">
        <v>337</v>
      </c>
      <c r="C170" s="21">
        <v>173.2</v>
      </c>
      <c r="D170" s="5">
        <v>11.5</v>
      </c>
      <c r="E170" s="5">
        <v>103.91</v>
      </c>
    </row>
    <row r="171" spans="1:5" x14ac:dyDescent="0.2">
      <c r="A171" s="10" t="s">
        <v>34</v>
      </c>
      <c r="B171" s="9" t="s">
        <v>338</v>
      </c>
      <c r="C171" s="21">
        <v>225.4</v>
      </c>
      <c r="D171" s="5">
        <v>35</v>
      </c>
      <c r="E171" s="5">
        <v>135.24</v>
      </c>
    </row>
    <row r="172" spans="1:5" x14ac:dyDescent="0.2">
      <c r="A172" s="10" t="s">
        <v>35</v>
      </c>
      <c r="B172" s="9" t="s">
        <v>339</v>
      </c>
      <c r="C172" s="21">
        <v>308.26</v>
      </c>
      <c r="D172" s="5">
        <v>55</v>
      </c>
      <c r="E172" s="5">
        <v>184.95</v>
      </c>
    </row>
    <row r="173" spans="1:5" x14ac:dyDescent="0.2">
      <c r="A173" s="10" t="s">
        <v>36</v>
      </c>
      <c r="B173" s="9" t="s">
        <v>340</v>
      </c>
      <c r="C173" s="21">
        <v>273.52999999999997</v>
      </c>
      <c r="D173" s="5">
        <v>50</v>
      </c>
      <c r="E173" s="5">
        <v>164.12</v>
      </c>
    </row>
    <row r="174" spans="1:5" x14ac:dyDescent="0.2">
      <c r="A174" s="10" t="s">
        <v>37</v>
      </c>
      <c r="B174" s="9" t="s">
        <v>341</v>
      </c>
      <c r="C174" s="21">
        <v>546.32000000000005</v>
      </c>
      <c r="D174" s="5">
        <v>75</v>
      </c>
      <c r="E174" s="5">
        <v>327.79</v>
      </c>
    </row>
    <row r="175" spans="1:5" x14ac:dyDescent="0.2">
      <c r="A175" s="10" t="s">
        <v>38</v>
      </c>
      <c r="B175" s="9" t="s">
        <v>342</v>
      </c>
      <c r="C175" s="21">
        <v>55.11</v>
      </c>
      <c r="D175" s="5">
        <v>3.5</v>
      </c>
      <c r="E175" s="5">
        <v>33.06</v>
      </c>
    </row>
    <row r="176" spans="1:5" x14ac:dyDescent="0.2">
      <c r="A176" s="10" t="s">
        <v>39</v>
      </c>
      <c r="B176" s="9" t="s">
        <v>343</v>
      </c>
      <c r="C176" s="21">
        <v>62.99</v>
      </c>
      <c r="D176" s="5">
        <v>5</v>
      </c>
      <c r="E176" s="5">
        <v>37.79</v>
      </c>
    </row>
    <row r="177" spans="1:5" x14ac:dyDescent="0.2">
      <c r="A177" s="10" t="s">
        <v>344</v>
      </c>
      <c r="B177" s="9" t="s">
        <v>345</v>
      </c>
      <c r="C177" s="21">
        <v>2.5099999999999998</v>
      </c>
      <c r="D177" s="5">
        <v>0.125</v>
      </c>
      <c r="E177" s="5">
        <v>1.5</v>
      </c>
    </row>
    <row r="178" spans="1:5" x14ac:dyDescent="0.2">
      <c r="A178" s="10" t="s">
        <v>346</v>
      </c>
      <c r="B178" s="9" t="s">
        <v>345</v>
      </c>
      <c r="C178" s="21">
        <v>2.93</v>
      </c>
      <c r="D178" s="5">
        <v>0.21249999999999999</v>
      </c>
      <c r="E178" s="5">
        <v>1.75</v>
      </c>
    </row>
    <row r="179" spans="1:5" x14ac:dyDescent="0.2">
      <c r="A179" s="10" t="s">
        <v>347</v>
      </c>
      <c r="B179" s="9" t="s">
        <v>345</v>
      </c>
      <c r="C179" s="21">
        <v>4.3899999999999997</v>
      </c>
      <c r="D179" s="5">
        <v>0.45</v>
      </c>
      <c r="E179" s="5">
        <v>2.64</v>
      </c>
    </row>
    <row r="180" spans="1:5" x14ac:dyDescent="0.2">
      <c r="A180" s="10" t="s">
        <v>348</v>
      </c>
      <c r="B180" s="9" t="s">
        <v>349</v>
      </c>
      <c r="C180" s="21">
        <v>15.61</v>
      </c>
      <c r="D180" s="5">
        <v>0</v>
      </c>
      <c r="E180" s="5">
        <v>9.36</v>
      </c>
    </row>
    <row r="181" spans="1:5" x14ac:dyDescent="0.2">
      <c r="A181" s="10" t="s">
        <v>116</v>
      </c>
      <c r="B181" s="9" t="s">
        <v>350</v>
      </c>
      <c r="C181" s="21">
        <v>240.33</v>
      </c>
      <c r="D181" s="5">
        <v>21</v>
      </c>
      <c r="E181" s="5">
        <v>144.19</v>
      </c>
    </row>
    <row r="182" spans="1:5" x14ac:dyDescent="0.2">
      <c r="A182" s="10" t="s">
        <v>117</v>
      </c>
      <c r="B182" s="9" t="s">
        <v>351</v>
      </c>
      <c r="C182" s="21">
        <v>2.2799999999999998</v>
      </c>
      <c r="D182" s="5">
        <v>0.12</v>
      </c>
      <c r="E182" s="5">
        <v>1.37</v>
      </c>
    </row>
    <row r="183" spans="1:5" x14ac:dyDescent="0.2">
      <c r="A183" s="10" t="s">
        <v>123</v>
      </c>
      <c r="B183" s="9" t="s">
        <v>352</v>
      </c>
      <c r="C183" s="21">
        <v>300.42</v>
      </c>
      <c r="D183" s="5">
        <v>30</v>
      </c>
      <c r="E183" s="5">
        <v>180.26</v>
      </c>
    </row>
    <row r="184" spans="1:5" x14ac:dyDescent="0.2">
      <c r="A184" s="10" t="s">
        <v>124</v>
      </c>
      <c r="B184" s="9" t="s">
        <v>353</v>
      </c>
      <c r="C184" s="21">
        <v>2.76</v>
      </c>
      <c r="D184" s="5">
        <v>0.16</v>
      </c>
      <c r="E184" s="5">
        <v>1.66</v>
      </c>
    </row>
    <row r="185" spans="1:5" x14ac:dyDescent="0.2">
      <c r="A185" s="10" t="s">
        <v>22</v>
      </c>
      <c r="B185" s="9" t="s">
        <v>354</v>
      </c>
      <c r="C185" s="21">
        <v>77.16</v>
      </c>
      <c r="D185" s="5">
        <v>2.21</v>
      </c>
      <c r="E185" s="5">
        <v>46.29</v>
      </c>
    </row>
    <row r="186" spans="1:5" x14ac:dyDescent="0.2">
      <c r="A186" s="10" t="s">
        <v>23</v>
      </c>
      <c r="B186" s="9" t="s">
        <v>355</v>
      </c>
      <c r="C186" s="21">
        <v>99.21</v>
      </c>
      <c r="D186" s="5">
        <v>4.78</v>
      </c>
      <c r="E186" s="5">
        <v>59.52</v>
      </c>
    </row>
    <row r="187" spans="1:5" x14ac:dyDescent="0.2">
      <c r="A187" s="10" t="s">
        <v>24</v>
      </c>
      <c r="B187" s="9" t="s">
        <v>356</v>
      </c>
      <c r="C187" s="21">
        <v>115.75</v>
      </c>
      <c r="D187" s="5">
        <v>5</v>
      </c>
      <c r="E187" s="5">
        <v>69.45</v>
      </c>
    </row>
    <row r="188" spans="1:5" ht="13.5" thickBot="1" x14ac:dyDescent="0.25">
      <c r="A188" s="14">
        <v>50700</v>
      </c>
      <c r="B188" s="11" t="s">
        <v>357</v>
      </c>
      <c r="C188" s="21">
        <v>11.01</v>
      </c>
      <c r="D188" s="5">
        <v>1</v>
      </c>
      <c r="E188" s="5">
        <v>6.6</v>
      </c>
    </row>
    <row r="189" spans="1:5" x14ac:dyDescent="0.2">
      <c r="A189" s="12" t="s">
        <v>104</v>
      </c>
      <c r="B189" s="9" t="s">
        <v>358</v>
      </c>
      <c r="C189" s="21">
        <v>32.43</v>
      </c>
      <c r="D189" s="5">
        <v>0.54</v>
      </c>
      <c r="E189" s="5">
        <v>19.45</v>
      </c>
    </row>
    <row r="190" spans="1:5" x14ac:dyDescent="0.2">
      <c r="A190" s="15" t="s">
        <v>105</v>
      </c>
      <c r="B190" s="3" t="s">
        <v>359</v>
      </c>
      <c r="C190" s="21">
        <v>34.840000000000003</v>
      </c>
      <c r="D190" s="5">
        <v>0.69</v>
      </c>
      <c r="E190" s="5">
        <v>20.91</v>
      </c>
    </row>
    <row r="191" spans="1:5" x14ac:dyDescent="0.2">
      <c r="A191" s="15" t="s">
        <v>106</v>
      </c>
      <c r="B191" s="3" t="s">
        <v>360</v>
      </c>
      <c r="C191" s="21">
        <v>38.44</v>
      </c>
      <c r="D191" s="5">
        <v>0.88</v>
      </c>
      <c r="E191" s="5">
        <v>23.07</v>
      </c>
    </row>
    <row r="192" spans="1:5" x14ac:dyDescent="0.2">
      <c r="A192" s="15" t="s">
        <v>107</v>
      </c>
      <c r="B192" s="3" t="s">
        <v>361</v>
      </c>
      <c r="C192" s="21">
        <v>48.06</v>
      </c>
      <c r="D192" s="5">
        <v>1.22</v>
      </c>
      <c r="E192" s="5">
        <v>28.83</v>
      </c>
    </row>
    <row r="193" spans="1:5" x14ac:dyDescent="0.2">
      <c r="A193" s="15" t="s">
        <v>109</v>
      </c>
      <c r="B193" s="3" t="s">
        <v>362</v>
      </c>
      <c r="C193" s="21">
        <v>72.09</v>
      </c>
      <c r="D193" s="5">
        <v>1.52</v>
      </c>
      <c r="E193" s="5">
        <v>43.26</v>
      </c>
    </row>
    <row r="194" spans="1:5" x14ac:dyDescent="0.2">
      <c r="A194" s="15" t="s">
        <v>110</v>
      </c>
      <c r="B194" s="3" t="s">
        <v>363</v>
      </c>
      <c r="C194" s="21">
        <v>79.31</v>
      </c>
      <c r="D194" s="5">
        <v>1.96</v>
      </c>
      <c r="E194" s="5">
        <v>47.59</v>
      </c>
    </row>
    <row r="195" spans="1:5" x14ac:dyDescent="0.2">
      <c r="A195" s="15" t="s">
        <v>108</v>
      </c>
      <c r="B195" s="3" t="s">
        <v>364</v>
      </c>
      <c r="C195" s="21">
        <v>51.66</v>
      </c>
      <c r="D195" s="5">
        <v>1.81</v>
      </c>
      <c r="E195" s="5">
        <v>31</v>
      </c>
    </row>
    <row r="196" spans="1:5" x14ac:dyDescent="0.2">
      <c r="A196" s="15" t="s">
        <v>111</v>
      </c>
      <c r="B196" s="3" t="s">
        <v>365</v>
      </c>
      <c r="C196" s="21">
        <v>127.38</v>
      </c>
      <c r="D196" s="5">
        <v>3.63</v>
      </c>
      <c r="E196" s="5">
        <v>76.430000000000007</v>
      </c>
    </row>
    <row r="197" spans="1:5" x14ac:dyDescent="0.2">
      <c r="A197" s="15" t="s">
        <v>112</v>
      </c>
      <c r="B197" s="3" t="s">
        <v>366</v>
      </c>
      <c r="C197" s="21">
        <v>180.24</v>
      </c>
      <c r="D197" s="5">
        <v>6</v>
      </c>
      <c r="E197" s="5">
        <v>108.15</v>
      </c>
    </row>
    <row r="198" spans="1:5" x14ac:dyDescent="0.2">
      <c r="A198" s="15" t="s">
        <v>113</v>
      </c>
      <c r="B198" s="3" t="s">
        <v>367</v>
      </c>
      <c r="C198" s="21">
        <v>216.3</v>
      </c>
      <c r="D198" s="5">
        <v>9</v>
      </c>
      <c r="E198" s="5">
        <v>129.78</v>
      </c>
    </row>
    <row r="199" spans="1:5" x14ac:dyDescent="0.2">
      <c r="A199" s="15" t="s">
        <v>114</v>
      </c>
      <c r="B199" s="3" t="s">
        <v>368</v>
      </c>
      <c r="C199" s="21">
        <v>420.59</v>
      </c>
      <c r="D199" s="5">
        <v>20</v>
      </c>
      <c r="E199" s="5">
        <v>252.36</v>
      </c>
    </row>
    <row r="200" spans="1:5" x14ac:dyDescent="0.2">
      <c r="A200" s="15" t="s">
        <v>116</v>
      </c>
      <c r="B200" s="3" t="s">
        <v>369</v>
      </c>
      <c r="C200" s="21">
        <v>240.33</v>
      </c>
      <c r="D200" s="5">
        <v>21</v>
      </c>
      <c r="E200" s="5">
        <v>144.19</v>
      </c>
    </row>
    <row r="201" spans="1:5" x14ac:dyDescent="0.2">
      <c r="A201" s="15" t="s">
        <v>370</v>
      </c>
      <c r="B201" s="3" t="s">
        <v>371</v>
      </c>
      <c r="C201" s="21">
        <v>2.2799999999999998</v>
      </c>
      <c r="D201" s="5">
        <v>0.12</v>
      </c>
      <c r="E201" s="5">
        <v>1.3679999999999999</v>
      </c>
    </row>
    <row r="202" spans="1:5" x14ac:dyDescent="0.2">
      <c r="A202" s="15" t="s">
        <v>372</v>
      </c>
      <c r="B202" s="3" t="s">
        <v>373</v>
      </c>
      <c r="C202" s="21">
        <v>11.99</v>
      </c>
      <c r="D202" s="5">
        <v>0.2</v>
      </c>
      <c r="E202" s="5">
        <v>7.19</v>
      </c>
    </row>
    <row r="203" spans="1:5" x14ac:dyDescent="0.2">
      <c r="A203" s="15" t="s">
        <v>118</v>
      </c>
      <c r="B203" s="3" t="s">
        <v>374</v>
      </c>
      <c r="C203" s="21">
        <v>2.66</v>
      </c>
      <c r="D203" s="5">
        <v>0.06</v>
      </c>
      <c r="E203" s="5">
        <v>1.6</v>
      </c>
    </row>
    <row r="204" spans="1:5" x14ac:dyDescent="0.2">
      <c r="A204" s="15" t="s">
        <v>119</v>
      </c>
      <c r="B204" s="3" t="s">
        <v>375</v>
      </c>
      <c r="C204" s="21">
        <v>3.32</v>
      </c>
      <c r="D204" s="5">
        <v>0.08</v>
      </c>
      <c r="E204" s="5">
        <v>2</v>
      </c>
    </row>
    <row r="205" spans="1:5" x14ac:dyDescent="0.2">
      <c r="A205" s="15" t="s">
        <v>120</v>
      </c>
      <c r="B205" s="3" t="s">
        <v>376</v>
      </c>
      <c r="C205" s="21">
        <v>3.99</v>
      </c>
      <c r="D205" s="5">
        <v>0.12</v>
      </c>
      <c r="E205" s="5">
        <v>2.39</v>
      </c>
    </row>
    <row r="206" spans="1:5" x14ac:dyDescent="0.2">
      <c r="A206" s="15" t="s">
        <v>121</v>
      </c>
      <c r="B206" s="3" t="s">
        <v>377</v>
      </c>
      <c r="C206" s="21">
        <v>3.32</v>
      </c>
      <c r="D206" s="5">
        <v>0.06</v>
      </c>
      <c r="E206" s="5">
        <v>2</v>
      </c>
    </row>
    <row r="207" spans="1:5" x14ac:dyDescent="0.2">
      <c r="A207" s="15" t="s">
        <v>122</v>
      </c>
      <c r="B207" s="3" t="s">
        <v>378</v>
      </c>
      <c r="C207" s="21">
        <v>4.8099999999999996</v>
      </c>
      <c r="D207" s="5">
        <v>0.2</v>
      </c>
      <c r="E207" s="5">
        <v>2.89</v>
      </c>
    </row>
    <row r="208" spans="1:5" x14ac:dyDescent="0.2">
      <c r="A208" s="15" t="s">
        <v>123</v>
      </c>
      <c r="B208" s="3" t="s">
        <v>379</v>
      </c>
      <c r="C208" s="21">
        <v>300.42</v>
      </c>
      <c r="D208" s="5">
        <v>30</v>
      </c>
      <c r="E208" s="5">
        <v>180.26</v>
      </c>
    </row>
    <row r="209" spans="1:5" x14ac:dyDescent="0.2">
      <c r="A209" s="15" t="s">
        <v>124</v>
      </c>
      <c r="B209" s="3" t="s">
        <v>380</v>
      </c>
      <c r="C209" s="21">
        <v>2.76</v>
      </c>
      <c r="D209" s="5">
        <v>0.16</v>
      </c>
      <c r="E209" s="5">
        <v>1.66</v>
      </c>
    </row>
    <row r="210" spans="1:5" x14ac:dyDescent="0.2">
      <c r="A210" s="16" t="s">
        <v>125</v>
      </c>
      <c r="B210" s="17" t="s">
        <v>381</v>
      </c>
      <c r="C210" s="21">
        <v>4.6500000000000004</v>
      </c>
      <c r="D210" s="5">
        <v>0.125</v>
      </c>
      <c r="E210" s="5">
        <v>2.79</v>
      </c>
    </row>
    <row r="211" spans="1:5" x14ac:dyDescent="0.2">
      <c r="A211" s="16" t="s">
        <v>126</v>
      </c>
      <c r="B211" s="17" t="s">
        <v>382</v>
      </c>
      <c r="C211" s="21">
        <v>6.66</v>
      </c>
      <c r="D211" s="5">
        <v>0.113</v>
      </c>
      <c r="E211" s="5">
        <v>3.99</v>
      </c>
    </row>
    <row r="212" spans="1:5" x14ac:dyDescent="0.2">
      <c r="A212" s="16" t="s">
        <v>383</v>
      </c>
      <c r="B212" s="17" t="s">
        <v>384</v>
      </c>
      <c r="C212" s="21">
        <v>13.32</v>
      </c>
      <c r="D212" s="5">
        <v>0.2</v>
      </c>
      <c r="E212" s="5">
        <v>7.99</v>
      </c>
    </row>
    <row r="213" spans="1:5" x14ac:dyDescent="0.2">
      <c r="A213" s="15" t="s">
        <v>129</v>
      </c>
      <c r="B213" s="3" t="s">
        <v>385</v>
      </c>
      <c r="C213" s="21">
        <v>36.04</v>
      </c>
      <c r="D213" s="5">
        <v>3.9</v>
      </c>
      <c r="E213" s="5">
        <v>21.62</v>
      </c>
    </row>
    <row r="214" spans="1:5" x14ac:dyDescent="0.2">
      <c r="A214" s="15" t="s">
        <v>130</v>
      </c>
      <c r="B214" s="3" t="s">
        <v>386</v>
      </c>
      <c r="C214" s="21">
        <v>58.24</v>
      </c>
      <c r="D214" s="5">
        <v>7.5</v>
      </c>
      <c r="E214" s="5">
        <v>34.94</v>
      </c>
    </row>
  </sheetData>
  <sheetProtection sheet="1" objects="1" scenarios="1"/>
  <autoFilter ref="A2:E214" xr:uid="{9FE99F58-0BBA-418E-8F09-F20E6FCB990D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2217BBE9CFCB46A9F34BCC6FC6E32F" ma:contentTypeVersion="13" ma:contentTypeDescription="Create a new document." ma:contentTypeScope="" ma:versionID="1b993f8c82c348ae2afaaef92259f049">
  <xsd:schema xmlns:xsd="http://www.w3.org/2001/XMLSchema" xmlns:xs="http://www.w3.org/2001/XMLSchema" xmlns:p="http://schemas.microsoft.com/office/2006/metadata/properties" xmlns:ns2="4403f5c9-7e89-41c3-89cb-e0593acc0371" xmlns:ns3="9ccbf296-4c76-46c2-947b-07b5333d0a2d" targetNamespace="http://schemas.microsoft.com/office/2006/metadata/properties" ma:root="true" ma:fieldsID="1a826ea2aa070e3104d27059468c2233" ns2:_="" ns3:_="">
    <xsd:import namespace="4403f5c9-7e89-41c3-89cb-e0593acc0371"/>
    <xsd:import namespace="9ccbf296-4c76-46c2-947b-07b5333d0a2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3f5c9-7e89-41c3-89cb-e0593acc0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cbf296-4c76-46c2-947b-07b5333d0a2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07C845-04D1-4575-AFAA-1FF3C435EA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B0D85F-B647-4CDC-9CC1-47B5558D70D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2A486C8-C1FD-46C7-B3F5-6B51B10DAC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403f5c9-7e89-41c3-89cb-e0593acc0371"/>
    <ds:schemaRef ds:uri="9ccbf296-4c76-46c2-947b-07b5333d0a2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Trisha Anderson</dc:creator>
  <cp:keywords/>
  <dc:description/>
  <cp:lastModifiedBy>Ken McGlauchlen (Rapid Air)</cp:lastModifiedBy>
  <cp:revision/>
  <cp:lastPrinted>2022-01-14T20:50:06Z</cp:lastPrinted>
  <dcterms:created xsi:type="dcterms:W3CDTF">2018-08-08T15:08:51Z</dcterms:created>
  <dcterms:modified xsi:type="dcterms:W3CDTF">2022-01-14T20:50:09Z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0x0101000F2217BBE9CFCB46A9F34BCC6FC6E32F</vt:lpwstr>
  </property>
  <property fmtid="{D5CDD505-2E9C-101B-9397-08002B2CF9AE}" pid="3" name="Order">
    <vt:r8>978400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